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931"/>
  <workbookPr/>
  <mc:AlternateContent xmlns:mc="http://schemas.openxmlformats.org/markup-compatibility/2006">
    <mc:Choice Requires="x15">
      <x15ac:absPath xmlns:x15ac="http://schemas.microsoft.com/office/spreadsheetml/2010/11/ac" url="C:\Users\Usuario\Desktop\Transparencia\"/>
    </mc:Choice>
  </mc:AlternateContent>
  <xr:revisionPtr revIDLastSave="0" documentId="8_{199AB339-DB88-49D1-B432-6D57BC791084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FIJA" sheetId="1" r:id="rId1"/>
  </sheets>
  <definedNames>
    <definedName name="_xlnm._FilterDatabase" localSheetId="0" hidden="1">FIJA!$G$13:$G$418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323" i="1" l="1"/>
  <c r="M323" i="1"/>
  <c r="L323" i="1"/>
  <c r="K323" i="1"/>
  <c r="R323" i="1" s="1"/>
  <c r="J323" i="1"/>
  <c r="Q323" i="1" s="1"/>
  <c r="S323" i="1" s="1"/>
  <c r="N377" i="1"/>
  <c r="M377" i="1"/>
  <c r="L377" i="1"/>
  <c r="K377" i="1"/>
  <c r="J377" i="1"/>
  <c r="Q377" i="1" s="1"/>
  <c r="S377" i="1" s="1"/>
  <c r="N408" i="1"/>
  <c r="M408" i="1"/>
  <c r="L408" i="1"/>
  <c r="K408" i="1"/>
  <c r="J408" i="1"/>
  <c r="N383" i="1"/>
  <c r="M383" i="1"/>
  <c r="L383" i="1"/>
  <c r="K383" i="1"/>
  <c r="J383" i="1"/>
  <c r="N30" i="1"/>
  <c r="M30" i="1"/>
  <c r="L30" i="1"/>
  <c r="K30" i="1"/>
  <c r="J30" i="1"/>
  <c r="N362" i="1"/>
  <c r="M362" i="1"/>
  <c r="L362" i="1"/>
  <c r="K362" i="1"/>
  <c r="J362" i="1"/>
  <c r="N46" i="1"/>
  <c r="M46" i="1"/>
  <c r="L46" i="1"/>
  <c r="K46" i="1"/>
  <c r="J46" i="1"/>
  <c r="N273" i="1"/>
  <c r="M273" i="1"/>
  <c r="L273" i="1"/>
  <c r="K273" i="1"/>
  <c r="J273" i="1"/>
  <c r="N274" i="1"/>
  <c r="M274" i="1"/>
  <c r="L274" i="1"/>
  <c r="K274" i="1"/>
  <c r="J274" i="1"/>
  <c r="N275" i="1"/>
  <c r="M275" i="1"/>
  <c r="L275" i="1"/>
  <c r="K275" i="1"/>
  <c r="J275" i="1"/>
  <c r="N235" i="1"/>
  <c r="M235" i="1"/>
  <c r="L235" i="1"/>
  <c r="K235" i="1"/>
  <c r="J235" i="1"/>
  <c r="N379" i="1"/>
  <c r="M379" i="1"/>
  <c r="L379" i="1"/>
  <c r="K379" i="1"/>
  <c r="J379" i="1"/>
  <c r="N407" i="1"/>
  <c r="M407" i="1"/>
  <c r="L407" i="1"/>
  <c r="K407" i="1"/>
  <c r="J407" i="1"/>
  <c r="N363" i="1"/>
  <c r="M363" i="1"/>
  <c r="L363" i="1"/>
  <c r="K363" i="1"/>
  <c r="J363" i="1"/>
  <c r="J72" i="1"/>
  <c r="M186" i="1"/>
  <c r="N216" i="1"/>
  <c r="M216" i="1"/>
  <c r="L216" i="1"/>
  <c r="K216" i="1"/>
  <c r="J216" i="1"/>
  <c r="N354" i="1"/>
  <c r="M354" i="1"/>
  <c r="L354" i="1"/>
  <c r="K354" i="1"/>
  <c r="J354" i="1"/>
  <c r="N355" i="1"/>
  <c r="M355" i="1"/>
  <c r="L355" i="1"/>
  <c r="K355" i="1"/>
  <c r="J355" i="1"/>
  <c r="O128" i="1"/>
  <c r="P323" i="1" l="1"/>
  <c r="R377" i="1"/>
  <c r="P377" i="1"/>
  <c r="Q383" i="1"/>
  <c r="S383" i="1" s="1"/>
  <c r="Q408" i="1"/>
  <c r="S408" i="1" s="1"/>
  <c r="R408" i="1"/>
  <c r="P408" i="1"/>
  <c r="R383" i="1"/>
  <c r="Q30" i="1"/>
  <c r="S30" i="1" s="1"/>
  <c r="Q362" i="1"/>
  <c r="S362" i="1" s="1"/>
  <c r="P383" i="1"/>
  <c r="R30" i="1"/>
  <c r="P30" i="1"/>
  <c r="P362" i="1"/>
  <c r="Q273" i="1"/>
  <c r="S273" i="1" s="1"/>
  <c r="Q46" i="1"/>
  <c r="S46" i="1" s="1"/>
  <c r="R362" i="1"/>
  <c r="R274" i="1"/>
  <c r="R235" i="1"/>
  <c r="Q275" i="1"/>
  <c r="S275" i="1" s="1"/>
  <c r="R46" i="1"/>
  <c r="P46" i="1"/>
  <c r="R273" i="1"/>
  <c r="P273" i="1"/>
  <c r="Q274" i="1"/>
  <c r="S274" i="1" s="1"/>
  <c r="P274" i="1"/>
  <c r="Q235" i="1"/>
  <c r="S235" i="1" s="1"/>
  <c r="R275" i="1"/>
  <c r="P275" i="1"/>
  <c r="Q379" i="1"/>
  <c r="S379" i="1" s="1"/>
  <c r="P235" i="1"/>
  <c r="Q407" i="1"/>
  <c r="S407" i="1" s="1"/>
  <c r="R379" i="1"/>
  <c r="P379" i="1"/>
  <c r="Q363" i="1"/>
  <c r="S363" i="1" s="1"/>
  <c r="R407" i="1"/>
  <c r="P407" i="1"/>
  <c r="R363" i="1"/>
  <c r="P363" i="1"/>
  <c r="Q216" i="1"/>
  <c r="S216" i="1" s="1"/>
  <c r="R355" i="1"/>
  <c r="Q354" i="1"/>
  <c r="S354" i="1" s="1"/>
  <c r="R216" i="1"/>
  <c r="P216" i="1"/>
  <c r="Q355" i="1"/>
  <c r="S355" i="1" s="1"/>
  <c r="R354" i="1"/>
  <c r="P354" i="1"/>
  <c r="P355" i="1"/>
  <c r="L172" i="1"/>
  <c r="N73" i="1" l="1"/>
  <c r="M73" i="1"/>
  <c r="L73" i="1"/>
  <c r="K73" i="1"/>
  <c r="J73" i="1"/>
  <c r="O410" i="1"/>
  <c r="Q73" i="1" l="1"/>
  <c r="S73" i="1" s="1"/>
  <c r="R73" i="1"/>
  <c r="P73" i="1"/>
  <c r="N125" i="1"/>
  <c r="M125" i="1"/>
  <c r="L125" i="1"/>
  <c r="K125" i="1"/>
  <c r="J125" i="1"/>
  <c r="S50" i="1"/>
  <c r="G410" i="1"/>
  <c r="R125" i="1" l="1"/>
  <c r="Q125" i="1"/>
  <c r="S125" i="1" s="1"/>
  <c r="P125" i="1"/>
  <c r="N322" i="1" l="1"/>
  <c r="M322" i="1"/>
  <c r="L322" i="1"/>
  <c r="K322" i="1"/>
  <c r="J322" i="1"/>
  <c r="N321" i="1"/>
  <c r="M321" i="1"/>
  <c r="L321" i="1"/>
  <c r="K321" i="1"/>
  <c r="J321" i="1"/>
  <c r="N361" i="1"/>
  <c r="M361" i="1"/>
  <c r="L361" i="1"/>
  <c r="K361" i="1"/>
  <c r="J361" i="1"/>
  <c r="R322" i="1" l="1"/>
  <c r="R361" i="1"/>
  <c r="Q321" i="1"/>
  <c r="S321" i="1" s="1"/>
  <c r="Q322" i="1"/>
  <c r="S322" i="1" s="1"/>
  <c r="P322" i="1"/>
  <c r="R321" i="1"/>
  <c r="P321" i="1"/>
  <c r="Q361" i="1"/>
  <c r="S361" i="1" s="1"/>
  <c r="P361" i="1"/>
  <c r="N270" i="1" l="1"/>
  <c r="M270" i="1"/>
  <c r="L270" i="1"/>
  <c r="K270" i="1"/>
  <c r="J270" i="1"/>
  <c r="N269" i="1"/>
  <c r="M269" i="1"/>
  <c r="L269" i="1"/>
  <c r="K269" i="1"/>
  <c r="J269" i="1"/>
  <c r="N267" i="1"/>
  <c r="M267" i="1"/>
  <c r="L267" i="1"/>
  <c r="K267" i="1"/>
  <c r="J267" i="1"/>
  <c r="N268" i="1"/>
  <c r="M268" i="1"/>
  <c r="L268" i="1"/>
  <c r="K268" i="1"/>
  <c r="J268" i="1"/>
  <c r="N271" i="1"/>
  <c r="M271" i="1"/>
  <c r="L271" i="1"/>
  <c r="K271" i="1"/>
  <c r="J271" i="1"/>
  <c r="N65" i="1"/>
  <c r="N66" i="1"/>
  <c r="N67" i="1"/>
  <c r="N68" i="1"/>
  <c r="N69" i="1"/>
  <c r="N70" i="1"/>
  <c r="M65" i="1"/>
  <c r="M66" i="1"/>
  <c r="M67" i="1"/>
  <c r="M68" i="1"/>
  <c r="M69" i="1"/>
  <c r="M70" i="1"/>
  <c r="L66" i="1"/>
  <c r="L67" i="1"/>
  <c r="L68" i="1"/>
  <c r="L69" i="1"/>
  <c r="K65" i="1"/>
  <c r="K66" i="1"/>
  <c r="K67" i="1"/>
  <c r="K68" i="1"/>
  <c r="K69" i="1"/>
  <c r="J65" i="1"/>
  <c r="J66" i="1"/>
  <c r="J67" i="1"/>
  <c r="N380" i="1"/>
  <c r="M380" i="1"/>
  <c r="L380" i="1"/>
  <c r="K380" i="1"/>
  <c r="J380" i="1"/>
  <c r="Q98" i="1"/>
  <c r="S98" i="1" s="1"/>
  <c r="R270" i="1" l="1"/>
  <c r="Q270" i="1"/>
  <c r="S270" i="1" s="1"/>
  <c r="Q269" i="1"/>
  <c r="S269" i="1" s="1"/>
  <c r="P269" i="1"/>
  <c r="P270" i="1"/>
  <c r="Q271" i="1"/>
  <c r="S271" i="1" s="1"/>
  <c r="Q267" i="1"/>
  <c r="S267" i="1" s="1"/>
  <c r="R269" i="1"/>
  <c r="R267" i="1"/>
  <c r="P267" i="1"/>
  <c r="Q268" i="1"/>
  <c r="S268" i="1" s="1"/>
  <c r="Q67" i="1"/>
  <c r="S67" i="1" s="1"/>
  <c r="R69" i="1"/>
  <c r="Q66" i="1"/>
  <c r="S66" i="1" s="1"/>
  <c r="R68" i="1"/>
  <c r="R67" i="1"/>
  <c r="P268" i="1"/>
  <c r="P271" i="1"/>
  <c r="R268" i="1"/>
  <c r="R66" i="1"/>
  <c r="P66" i="1"/>
  <c r="P67" i="1"/>
  <c r="Q65" i="1"/>
  <c r="R271" i="1"/>
  <c r="Q380" i="1"/>
  <c r="S380" i="1" s="1"/>
  <c r="R380" i="1"/>
  <c r="P380" i="1"/>
  <c r="N251" i="1"/>
  <c r="M251" i="1"/>
  <c r="L251" i="1"/>
  <c r="K251" i="1"/>
  <c r="J251" i="1"/>
  <c r="N38" i="1"/>
  <c r="M38" i="1"/>
  <c r="L38" i="1"/>
  <c r="K38" i="1"/>
  <c r="J38" i="1"/>
  <c r="N185" i="1"/>
  <c r="M185" i="1"/>
  <c r="L185" i="1"/>
  <c r="K185" i="1"/>
  <c r="J185" i="1"/>
  <c r="N169" i="1"/>
  <c r="M169" i="1"/>
  <c r="L169" i="1"/>
  <c r="K169" i="1"/>
  <c r="J169" i="1"/>
  <c r="R169" i="1" l="1"/>
  <c r="Q185" i="1"/>
  <c r="S185" i="1" s="1"/>
  <c r="Q169" i="1"/>
  <c r="S169" i="1" s="1"/>
  <c r="Q251" i="1"/>
  <c r="S251" i="1" s="1"/>
  <c r="R185" i="1"/>
  <c r="P251" i="1"/>
  <c r="Q38" i="1"/>
  <c r="S38" i="1" s="1"/>
  <c r="R251" i="1"/>
  <c r="R38" i="1"/>
  <c r="P38" i="1"/>
  <c r="P185" i="1"/>
  <c r="P169" i="1"/>
  <c r="N172" i="1"/>
  <c r="N173" i="1" l="1"/>
  <c r="M173" i="1"/>
  <c r="L173" i="1"/>
  <c r="K173" i="1"/>
  <c r="J173" i="1"/>
  <c r="R173" i="1" l="1"/>
  <c r="Q173" i="1"/>
  <c r="S173" i="1" s="1"/>
  <c r="P173" i="1"/>
  <c r="N252" i="1" l="1"/>
  <c r="M252" i="1"/>
  <c r="L252" i="1"/>
  <c r="K252" i="1"/>
  <c r="J252" i="1"/>
  <c r="N39" i="1"/>
  <c r="M39" i="1"/>
  <c r="L39" i="1"/>
  <c r="K39" i="1"/>
  <c r="J39" i="1"/>
  <c r="Q252" i="1" l="1"/>
  <c r="S252" i="1" s="1"/>
  <c r="R252" i="1"/>
  <c r="Q39" i="1"/>
  <c r="S39" i="1" s="1"/>
  <c r="R39" i="1"/>
  <c r="P252" i="1"/>
  <c r="P39" i="1"/>
  <c r="L105" i="1"/>
  <c r="L28" i="1"/>
  <c r="I410" i="1" l="1"/>
  <c r="H410" i="1"/>
  <c r="N181" i="1"/>
  <c r="M181" i="1"/>
  <c r="L181" i="1"/>
  <c r="K181" i="1"/>
  <c r="J181" i="1"/>
  <c r="R181" i="1" l="1"/>
  <c r="Q181" i="1"/>
  <c r="S181" i="1" s="1"/>
  <c r="P181" i="1"/>
  <c r="J130" i="1" l="1"/>
  <c r="K137" i="1"/>
  <c r="J368" i="1"/>
  <c r="J324" i="1"/>
  <c r="J255" i="1"/>
  <c r="J112" i="1" l="1"/>
  <c r="K112" i="1"/>
  <c r="L112" i="1"/>
  <c r="M112" i="1"/>
  <c r="N112" i="1"/>
  <c r="Q112" i="1" l="1"/>
  <c r="S112" i="1" s="1"/>
  <c r="P112" i="1"/>
  <c r="N409" i="1" l="1"/>
  <c r="M409" i="1"/>
  <c r="L409" i="1"/>
  <c r="K409" i="1"/>
  <c r="J409" i="1"/>
  <c r="N406" i="1"/>
  <c r="M406" i="1"/>
  <c r="L406" i="1"/>
  <c r="K406" i="1"/>
  <c r="J406" i="1"/>
  <c r="N405" i="1"/>
  <c r="M405" i="1"/>
  <c r="L405" i="1"/>
  <c r="K405" i="1"/>
  <c r="J405" i="1"/>
  <c r="N404" i="1"/>
  <c r="M404" i="1"/>
  <c r="L404" i="1"/>
  <c r="K404" i="1"/>
  <c r="J404" i="1"/>
  <c r="N403" i="1"/>
  <c r="M403" i="1"/>
  <c r="L403" i="1"/>
  <c r="K403" i="1"/>
  <c r="J403" i="1"/>
  <c r="N402" i="1"/>
  <c r="M402" i="1"/>
  <c r="L402" i="1"/>
  <c r="K402" i="1"/>
  <c r="J402" i="1"/>
  <c r="N401" i="1"/>
  <c r="M401" i="1"/>
  <c r="L401" i="1"/>
  <c r="K401" i="1"/>
  <c r="J401" i="1"/>
  <c r="N400" i="1"/>
  <c r="M400" i="1"/>
  <c r="L400" i="1"/>
  <c r="K400" i="1"/>
  <c r="J400" i="1"/>
  <c r="N399" i="1"/>
  <c r="M399" i="1"/>
  <c r="L399" i="1"/>
  <c r="K399" i="1"/>
  <c r="J399" i="1"/>
  <c r="N398" i="1"/>
  <c r="M398" i="1"/>
  <c r="L398" i="1"/>
  <c r="K398" i="1"/>
  <c r="J398" i="1"/>
  <c r="N397" i="1"/>
  <c r="M397" i="1"/>
  <c r="L397" i="1"/>
  <c r="K397" i="1"/>
  <c r="J397" i="1"/>
  <c r="N396" i="1"/>
  <c r="M396" i="1"/>
  <c r="L396" i="1"/>
  <c r="K396" i="1"/>
  <c r="J396" i="1"/>
  <c r="N395" i="1"/>
  <c r="M395" i="1"/>
  <c r="L395" i="1"/>
  <c r="K395" i="1"/>
  <c r="J395" i="1"/>
  <c r="N394" i="1"/>
  <c r="M394" i="1"/>
  <c r="L394" i="1"/>
  <c r="K394" i="1"/>
  <c r="J394" i="1"/>
  <c r="N393" i="1"/>
  <c r="M393" i="1"/>
  <c r="L393" i="1"/>
  <c r="K393" i="1"/>
  <c r="J393" i="1"/>
  <c r="N392" i="1"/>
  <c r="M392" i="1"/>
  <c r="L392" i="1"/>
  <c r="K392" i="1"/>
  <c r="J392" i="1"/>
  <c r="N391" i="1"/>
  <c r="M391" i="1"/>
  <c r="L391" i="1"/>
  <c r="K391" i="1"/>
  <c r="J391" i="1"/>
  <c r="N390" i="1"/>
  <c r="M390" i="1"/>
  <c r="L390" i="1"/>
  <c r="K390" i="1"/>
  <c r="J390" i="1"/>
  <c r="N389" i="1"/>
  <c r="M389" i="1"/>
  <c r="L389" i="1"/>
  <c r="K389" i="1"/>
  <c r="J389" i="1"/>
  <c r="N388" i="1"/>
  <c r="M388" i="1"/>
  <c r="L388" i="1"/>
  <c r="K388" i="1"/>
  <c r="J388" i="1"/>
  <c r="N387" i="1"/>
  <c r="M387" i="1"/>
  <c r="L387" i="1"/>
  <c r="K387" i="1"/>
  <c r="J387" i="1"/>
  <c r="N386" i="1"/>
  <c r="M386" i="1"/>
  <c r="L386" i="1"/>
  <c r="K386" i="1"/>
  <c r="J386" i="1"/>
  <c r="N385" i="1"/>
  <c r="M385" i="1"/>
  <c r="L385" i="1"/>
  <c r="K385" i="1"/>
  <c r="J385" i="1"/>
  <c r="N384" i="1"/>
  <c r="M384" i="1"/>
  <c r="L384" i="1"/>
  <c r="K384" i="1"/>
  <c r="J384" i="1"/>
  <c r="N382" i="1"/>
  <c r="M382" i="1"/>
  <c r="L382" i="1"/>
  <c r="K382" i="1"/>
  <c r="J382" i="1"/>
  <c r="N381" i="1"/>
  <c r="M381" i="1"/>
  <c r="L381" i="1"/>
  <c r="K381" i="1"/>
  <c r="J381" i="1"/>
  <c r="N378" i="1"/>
  <c r="M378" i="1"/>
  <c r="L378" i="1"/>
  <c r="K378" i="1"/>
  <c r="J378" i="1"/>
  <c r="N376" i="1"/>
  <c r="M376" i="1"/>
  <c r="L376" i="1"/>
  <c r="K376" i="1"/>
  <c r="J376" i="1"/>
  <c r="N375" i="1"/>
  <c r="M375" i="1"/>
  <c r="L375" i="1"/>
  <c r="K375" i="1"/>
  <c r="J375" i="1"/>
  <c r="N374" i="1"/>
  <c r="M374" i="1"/>
  <c r="L374" i="1"/>
  <c r="K374" i="1"/>
  <c r="J374" i="1"/>
  <c r="N373" i="1"/>
  <c r="M373" i="1"/>
  <c r="L373" i="1"/>
  <c r="K373" i="1"/>
  <c r="J373" i="1"/>
  <c r="N372" i="1"/>
  <c r="M372" i="1"/>
  <c r="L372" i="1"/>
  <c r="K372" i="1"/>
  <c r="J372" i="1"/>
  <c r="N371" i="1"/>
  <c r="M371" i="1"/>
  <c r="L371" i="1"/>
  <c r="K371" i="1"/>
  <c r="J371" i="1"/>
  <c r="N370" i="1"/>
  <c r="M370" i="1"/>
  <c r="L370" i="1"/>
  <c r="K370" i="1"/>
  <c r="J370" i="1"/>
  <c r="N369" i="1"/>
  <c r="M369" i="1"/>
  <c r="L369" i="1"/>
  <c r="K369" i="1"/>
  <c r="J369" i="1"/>
  <c r="N368" i="1"/>
  <c r="M368" i="1"/>
  <c r="Q368" i="1" s="1"/>
  <c r="L368" i="1"/>
  <c r="K368" i="1"/>
  <c r="N367" i="1"/>
  <c r="M367" i="1"/>
  <c r="L367" i="1"/>
  <c r="K367" i="1"/>
  <c r="J367" i="1"/>
  <c r="N366" i="1"/>
  <c r="M366" i="1"/>
  <c r="L366" i="1"/>
  <c r="K366" i="1"/>
  <c r="J366" i="1"/>
  <c r="N365" i="1"/>
  <c r="M365" i="1"/>
  <c r="L365" i="1"/>
  <c r="K365" i="1"/>
  <c r="J365" i="1"/>
  <c r="N364" i="1"/>
  <c r="M364" i="1"/>
  <c r="L364" i="1"/>
  <c r="K364" i="1"/>
  <c r="J364" i="1"/>
  <c r="N360" i="1"/>
  <c r="M360" i="1"/>
  <c r="L360" i="1"/>
  <c r="K360" i="1"/>
  <c r="J360" i="1"/>
  <c r="N359" i="1"/>
  <c r="M359" i="1"/>
  <c r="L359" i="1"/>
  <c r="K359" i="1"/>
  <c r="J359" i="1"/>
  <c r="N358" i="1"/>
  <c r="M358" i="1"/>
  <c r="L358" i="1"/>
  <c r="K358" i="1"/>
  <c r="J358" i="1"/>
  <c r="N357" i="1"/>
  <c r="M357" i="1"/>
  <c r="L357" i="1"/>
  <c r="K357" i="1"/>
  <c r="J357" i="1"/>
  <c r="N356" i="1"/>
  <c r="M356" i="1"/>
  <c r="L356" i="1"/>
  <c r="K356" i="1"/>
  <c r="J356" i="1"/>
  <c r="N353" i="1"/>
  <c r="M353" i="1"/>
  <c r="L353" i="1"/>
  <c r="K353" i="1"/>
  <c r="J353" i="1"/>
  <c r="N352" i="1"/>
  <c r="M352" i="1"/>
  <c r="L352" i="1"/>
  <c r="K352" i="1"/>
  <c r="J352" i="1"/>
  <c r="S351" i="1"/>
  <c r="N351" i="1"/>
  <c r="M351" i="1"/>
  <c r="L351" i="1"/>
  <c r="K351" i="1"/>
  <c r="J351" i="1"/>
  <c r="N350" i="1"/>
  <c r="M350" i="1"/>
  <c r="L350" i="1"/>
  <c r="K350" i="1"/>
  <c r="J350" i="1"/>
  <c r="N349" i="1"/>
  <c r="M349" i="1"/>
  <c r="L349" i="1"/>
  <c r="K349" i="1"/>
  <c r="J349" i="1"/>
  <c r="N348" i="1"/>
  <c r="M348" i="1"/>
  <c r="L348" i="1"/>
  <c r="K348" i="1"/>
  <c r="J348" i="1"/>
  <c r="N347" i="1"/>
  <c r="M347" i="1"/>
  <c r="L347" i="1"/>
  <c r="K347" i="1"/>
  <c r="J347" i="1"/>
  <c r="N346" i="1"/>
  <c r="M346" i="1"/>
  <c r="L346" i="1"/>
  <c r="K346" i="1"/>
  <c r="J346" i="1"/>
  <c r="N345" i="1"/>
  <c r="M345" i="1"/>
  <c r="L345" i="1"/>
  <c r="K345" i="1"/>
  <c r="J345" i="1"/>
  <c r="N344" i="1"/>
  <c r="M344" i="1"/>
  <c r="L344" i="1"/>
  <c r="K344" i="1"/>
  <c r="J344" i="1"/>
  <c r="N343" i="1"/>
  <c r="M343" i="1"/>
  <c r="L343" i="1"/>
  <c r="K343" i="1"/>
  <c r="J343" i="1"/>
  <c r="N342" i="1"/>
  <c r="M342" i="1"/>
  <c r="L342" i="1"/>
  <c r="K342" i="1"/>
  <c r="J342" i="1"/>
  <c r="N341" i="1"/>
  <c r="M341" i="1"/>
  <c r="L341" i="1"/>
  <c r="K341" i="1"/>
  <c r="J341" i="1"/>
  <c r="N340" i="1"/>
  <c r="M340" i="1"/>
  <c r="L340" i="1"/>
  <c r="K340" i="1"/>
  <c r="J340" i="1"/>
  <c r="N339" i="1"/>
  <c r="M339" i="1"/>
  <c r="L339" i="1"/>
  <c r="K339" i="1"/>
  <c r="J339" i="1"/>
  <c r="N338" i="1"/>
  <c r="M338" i="1"/>
  <c r="L338" i="1"/>
  <c r="K338" i="1"/>
  <c r="J338" i="1"/>
  <c r="N337" i="1"/>
  <c r="M337" i="1"/>
  <c r="L337" i="1"/>
  <c r="K337" i="1"/>
  <c r="J337" i="1"/>
  <c r="N336" i="1"/>
  <c r="M336" i="1"/>
  <c r="L336" i="1"/>
  <c r="K336" i="1"/>
  <c r="J336" i="1"/>
  <c r="N335" i="1"/>
  <c r="M335" i="1"/>
  <c r="L335" i="1"/>
  <c r="K335" i="1"/>
  <c r="J335" i="1"/>
  <c r="N334" i="1"/>
  <c r="M334" i="1"/>
  <c r="L334" i="1"/>
  <c r="K334" i="1"/>
  <c r="J334" i="1"/>
  <c r="N333" i="1"/>
  <c r="M333" i="1"/>
  <c r="L333" i="1"/>
  <c r="K333" i="1"/>
  <c r="J333" i="1"/>
  <c r="N332" i="1"/>
  <c r="M332" i="1"/>
  <c r="L332" i="1"/>
  <c r="K332" i="1"/>
  <c r="J332" i="1"/>
  <c r="N331" i="1"/>
  <c r="M331" i="1"/>
  <c r="L331" i="1"/>
  <c r="K331" i="1"/>
  <c r="J331" i="1"/>
  <c r="N330" i="1"/>
  <c r="M330" i="1"/>
  <c r="L330" i="1"/>
  <c r="K330" i="1"/>
  <c r="J330" i="1"/>
  <c r="N329" i="1"/>
  <c r="M329" i="1"/>
  <c r="L329" i="1"/>
  <c r="K329" i="1"/>
  <c r="J329" i="1"/>
  <c r="N328" i="1"/>
  <c r="M328" i="1"/>
  <c r="L328" i="1"/>
  <c r="K328" i="1"/>
  <c r="J328" i="1"/>
  <c r="N327" i="1"/>
  <c r="M327" i="1"/>
  <c r="L327" i="1"/>
  <c r="K327" i="1"/>
  <c r="J327" i="1"/>
  <c r="N326" i="1"/>
  <c r="M326" i="1"/>
  <c r="L326" i="1"/>
  <c r="K326" i="1"/>
  <c r="J326" i="1"/>
  <c r="N325" i="1"/>
  <c r="M325" i="1"/>
  <c r="L325" i="1"/>
  <c r="K325" i="1"/>
  <c r="J325" i="1"/>
  <c r="N324" i="1"/>
  <c r="M324" i="1"/>
  <c r="Q324" i="1" s="1"/>
  <c r="L324" i="1"/>
  <c r="K324" i="1"/>
  <c r="N314" i="1"/>
  <c r="M314" i="1"/>
  <c r="L314" i="1"/>
  <c r="K314" i="1"/>
  <c r="J314" i="1"/>
  <c r="N320" i="1"/>
  <c r="M320" i="1"/>
  <c r="L320" i="1"/>
  <c r="K320" i="1"/>
  <c r="J320" i="1"/>
  <c r="N319" i="1"/>
  <c r="M319" i="1"/>
  <c r="L319" i="1"/>
  <c r="K319" i="1"/>
  <c r="J319" i="1"/>
  <c r="N318" i="1"/>
  <c r="M318" i="1"/>
  <c r="L318" i="1"/>
  <c r="K318" i="1"/>
  <c r="J318" i="1"/>
  <c r="N317" i="1"/>
  <c r="M317" i="1"/>
  <c r="L317" i="1"/>
  <c r="K317" i="1"/>
  <c r="J317" i="1"/>
  <c r="N316" i="1"/>
  <c r="M316" i="1"/>
  <c r="L316" i="1"/>
  <c r="K316" i="1"/>
  <c r="J316" i="1"/>
  <c r="N315" i="1"/>
  <c r="M315" i="1"/>
  <c r="L315" i="1"/>
  <c r="K315" i="1"/>
  <c r="J315" i="1"/>
  <c r="N313" i="1"/>
  <c r="M313" i="1"/>
  <c r="L313" i="1"/>
  <c r="K313" i="1"/>
  <c r="J313" i="1"/>
  <c r="N312" i="1"/>
  <c r="M312" i="1"/>
  <c r="L312" i="1"/>
  <c r="K312" i="1"/>
  <c r="J312" i="1"/>
  <c r="N311" i="1"/>
  <c r="M311" i="1"/>
  <c r="L311" i="1"/>
  <c r="K311" i="1"/>
  <c r="J311" i="1"/>
  <c r="N310" i="1"/>
  <c r="M310" i="1"/>
  <c r="L310" i="1"/>
  <c r="K310" i="1"/>
  <c r="J310" i="1"/>
  <c r="N309" i="1"/>
  <c r="M309" i="1"/>
  <c r="L309" i="1"/>
  <c r="K309" i="1"/>
  <c r="J309" i="1"/>
  <c r="N308" i="1"/>
  <c r="M308" i="1"/>
  <c r="L308" i="1"/>
  <c r="K308" i="1"/>
  <c r="J308" i="1"/>
  <c r="N307" i="1"/>
  <c r="M307" i="1"/>
  <c r="L307" i="1"/>
  <c r="K307" i="1"/>
  <c r="J307" i="1"/>
  <c r="N306" i="1"/>
  <c r="M306" i="1"/>
  <c r="L306" i="1"/>
  <c r="K306" i="1"/>
  <c r="J306" i="1"/>
  <c r="N305" i="1"/>
  <c r="M305" i="1"/>
  <c r="L305" i="1"/>
  <c r="K305" i="1"/>
  <c r="J305" i="1"/>
  <c r="N304" i="1"/>
  <c r="M304" i="1"/>
  <c r="L304" i="1"/>
  <c r="K304" i="1"/>
  <c r="J304" i="1"/>
  <c r="N303" i="1"/>
  <c r="M303" i="1"/>
  <c r="L303" i="1"/>
  <c r="K303" i="1"/>
  <c r="J303" i="1"/>
  <c r="N302" i="1"/>
  <c r="M302" i="1"/>
  <c r="L302" i="1"/>
  <c r="K302" i="1"/>
  <c r="J302" i="1"/>
  <c r="N301" i="1"/>
  <c r="M301" i="1"/>
  <c r="L301" i="1"/>
  <c r="K301" i="1"/>
  <c r="J301" i="1"/>
  <c r="N300" i="1"/>
  <c r="M300" i="1"/>
  <c r="L300" i="1"/>
  <c r="K300" i="1"/>
  <c r="J300" i="1"/>
  <c r="N299" i="1"/>
  <c r="M299" i="1"/>
  <c r="L299" i="1"/>
  <c r="K299" i="1"/>
  <c r="J299" i="1"/>
  <c r="N298" i="1"/>
  <c r="M298" i="1"/>
  <c r="L298" i="1"/>
  <c r="K298" i="1"/>
  <c r="J298" i="1"/>
  <c r="N297" i="1"/>
  <c r="M297" i="1"/>
  <c r="L297" i="1"/>
  <c r="K297" i="1"/>
  <c r="J297" i="1"/>
  <c r="N296" i="1"/>
  <c r="M296" i="1"/>
  <c r="L296" i="1"/>
  <c r="K296" i="1"/>
  <c r="J296" i="1"/>
  <c r="N295" i="1"/>
  <c r="M295" i="1"/>
  <c r="L295" i="1"/>
  <c r="K295" i="1"/>
  <c r="J295" i="1"/>
  <c r="N294" i="1"/>
  <c r="M294" i="1"/>
  <c r="L294" i="1"/>
  <c r="K294" i="1"/>
  <c r="J294" i="1"/>
  <c r="N293" i="1"/>
  <c r="M293" i="1"/>
  <c r="L293" i="1"/>
  <c r="K293" i="1"/>
  <c r="J293" i="1"/>
  <c r="N292" i="1"/>
  <c r="M292" i="1"/>
  <c r="L292" i="1"/>
  <c r="K292" i="1"/>
  <c r="J292" i="1"/>
  <c r="N291" i="1"/>
  <c r="M291" i="1"/>
  <c r="L291" i="1"/>
  <c r="K291" i="1"/>
  <c r="J291" i="1"/>
  <c r="N290" i="1"/>
  <c r="M290" i="1"/>
  <c r="L290" i="1"/>
  <c r="K290" i="1"/>
  <c r="J290" i="1"/>
  <c r="N289" i="1"/>
  <c r="M289" i="1"/>
  <c r="L289" i="1"/>
  <c r="K289" i="1"/>
  <c r="J289" i="1"/>
  <c r="N288" i="1"/>
  <c r="M288" i="1"/>
  <c r="L288" i="1"/>
  <c r="K288" i="1"/>
  <c r="J288" i="1"/>
  <c r="N287" i="1"/>
  <c r="M287" i="1"/>
  <c r="L287" i="1"/>
  <c r="K287" i="1"/>
  <c r="J287" i="1"/>
  <c r="N286" i="1"/>
  <c r="M286" i="1"/>
  <c r="L286" i="1"/>
  <c r="K286" i="1"/>
  <c r="J286" i="1"/>
  <c r="N285" i="1"/>
  <c r="M285" i="1"/>
  <c r="L285" i="1"/>
  <c r="K285" i="1"/>
  <c r="J285" i="1"/>
  <c r="N284" i="1"/>
  <c r="M284" i="1"/>
  <c r="L284" i="1"/>
  <c r="K284" i="1"/>
  <c r="J284" i="1"/>
  <c r="N283" i="1"/>
  <c r="M283" i="1"/>
  <c r="L283" i="1"/>
  <c r="K283" i="1"/>
  <c r="J283" i="1"/>
  <c r="N282" i="1"/>
  <c r="M282" i="1"/>
  <c r="L282" i="1"/>
  <c r="K282" i="1"/>
  <c r="J282" i="1"/>
  <c r="N281" i="1"/>
  <c r="M281" i="1"/>
  <c r="L281" i="1"/>
  <c r="K281" i="1"/>
  <c r="J281" i="1"/>
  <c r="N280" i="1"/>
  <c r="M280" i="1"/>
  <c r="L280" i="1"/>
  <c r="K280" i="1"/>
  <c r="J280" i="1"/>
  <c r="N279" i="1"/>
  <c r="M279" i="1"/>
  <c r="L279" i="1"/>
  <c r="K279" i="1"/>
  <c r="J279" i="1"/>
  <c r="N278" i="1"/>
  <c r="M278" i="1"/>
  <c r="L278" i="1"/>
  <c r="K278" i="1"/>
  <c r="J278" i="1"/>
  <c r="N277" i="1"/>
  <c r="M277" i="1"/>
  <c r="L277" i="1"/>
  <c r="K277" i="1"/>
  <c r="J277" i="1"/>
  <c r="N276" i="1"/>
  <c r="M276" i="1"/>
  <c r="L276" i="1"/>
  <c r="K276" i="1"/>
  <c r="J276" i="1"/>
  <c r="N272" i="1"/>
  <c r="M272" i="1"/>
  <c r="L272" i="1"/>
  <c r="K272" i="1"/>
  <c r="J272" i="1"/>
  <c r="N266" i="1"/>
  <c r="M266" i="1"/>
  <c r="L266" i="1"/>
  <c r="K266" i="1"/>
  <c r="J266" i="1"/>
  <c r="N265" i="1"/>
  <c r="M265" i="1"/>
  <c r="L265" i="1"/>
  <c r="K265" i="1"/>
  <c r="J265" i="1"/>
  <c r="N264" i="1"/>
  <c r="M264" i="1"/>
  <c r="L264" i="1"/>
  <c r="K264" i="1"/>
  <c r="J264" i="1"/>
  <c r="N263" i="1"/>
  <c r="M263" i="1"/>
  <c r="L263" i="1"/>
  <c r="K263" i="1"/>
  <c r="J263" i="1"/>
  <c r="N262" i="1"/>
  <c r="M262" i="1"/>
  <c r="L262" i="1"/>
  <c r="K262" i="1"/>
  <c r="J262" i="1"/>
  <c r="N261" i="1"/>
  <c r="M261" i="1"/>
  <c r="L261" i="1"/>
  <c r="K261" i="1"/>
  <c r="J261" i="1"/>
  <c r="N260" i="1"/>
  <c r="M260" i="1"/>
  <c r="L260" i="1"/>
  <c r="K260" i="1"/>
  <c r="J260" i="1"/>
  <c r="N259" i="1"/>
  <c r="M259" i="1"/>
  <c r="L259" i="1"/>
  <c r="K259" i="1"/>
  <c r="J259" i="1"/>
  <c r="N258" i="1"/>
  <c r="M258" i="1"/>
  <c r="L258" i="1"/>
  <c r="K258" i="1"/>
  <c r="J258" i="1"/>
  <c r="N257" i="1"/>
  <c r="M257" i="1"/>
  <c r="L257" i="1"/>
  <c r="K257" i="1"/>
  <c r="J257" i="1"/>
  <c r="N256" i="1"/>
  <c r="M256" i="1"/>
  <c r="L256" i="1"/>
  <c r="K256" i="1"/>
  <c r="J256" i="1"/>
  <c r="N255" i="1"/>
  <c r="M255" i="1"/>
  <c r="Q255" i="1" s="1"/>
  <c r="L255" i="1"/>
  <c r="K255" i="1"/>
  <c r="N254" i="1"/>
  <c r="M254" i="1"/>
  <c r="L254" i="1"/>
  <c r="K254" i="1"/>
  <c r="J254" i="1"/>
  <c r="N253" i="1"/>
  <c r="M253" i="1"/>
  <c r="L253" i="1"/>
  <c r="K253" i="1"/>
  <c r="J253" i="1"/>
  <c r="N250" i="1"/>
  <c r="M250" i="1"/>
  <c r="L250" i="1"/>
  <c r="K250" i="1"/>
  <c r="J250" i="1"/>
  <c r="N249" i="1"/>
  <c r="M249" i="1"/>
  <c r="L249" i="1"/>
  <c r="K249" i="1"/>
  <c r="J249" i="1"/>
  <c r="N248" i="1"/>
  <c r="M248" i="1"/>
  <c r="L248" i="1"/>
  <c r="K248" i="1"/>
  <c r="J248" i="1"/>
  <c r="N247" i="1"/>
  <c r="M247" i="1"/>
  <c r="L247" i="1"/>
  <c r="K247" i="1"/>
  <c r="J247" i="1"/>
  <c r="N246" i="1"/>
  <c r="M246" i="1"/>
  <c r="L246" i="1"/>
  <c r="K246" i="1"/>
  <c r="J246" i="1"/>
  <c r="N245" i="1"/>
  <c r="M245" i="1"/>
  <c r="L245" i="1"/>
  <c r="K245" i="1"/>
  <c r="J245" i="1"/>
  <c r="N244" i="1"/>
  <c r="M244" i="1"/>
  <c r="L244" i="1"/>
  <c r="K244" i="1"/>
  <c r="J244" i="1"/>
  <c r="N243" i="1"/>
  <c r="M243" i="1"/>
  <c r="L243" i="1"/>
  <c r="K243" i="1"/>
  <c r="J243" i="1"/>
  <c r="N242" i="1"/>
  <c r="M242" i="1"/>
  <c r="L242" i="1"/>
  <c r="K242" i="1"/>
  <c r="J242" i="1"/>
  <c r="N241" i="1"/>
  <c r="M241" i="1"/>
  <c r="L241" i="1"/>
  <c r="K241" i="1"/>
  <c r="J241" i="1"/>
  <c r="N240" i="1"/>
  <c r="M240" i="1"/>
  <c r="L240" i="1"/>
  <c r="K240" i="1"/>
  <c r="J240" i="1"/>
  <c r="N239" i="1"/>
  <c r="M239" i="1"/>
  <c r="L239" i="1"/>
  <c r="K239" i="1"/>
  <c r="J239" i="1"/>
  <c r="N238" i="1"/>
  <c r="M238" i="1"/>
  <c r="L238" i="1"/>
  <c r="K238" i="1"/>
  <c r="J238" i="1"/>
  <c r="N237" i="1"/>
  <c r="M237" i="1"/>
  <c r="L237" i="1"/>
  <c r="K237" i="1"/>
  <c r="J237" i="1"/>
  <c r="N236" i="1"/>
  <c r="M236" i="1"/>
  <c r="L236" i="1"/>
  <c r="K236" i="1"/>
  <c r="J236" i="1"/>
  <c r="N234" i="1"/>
  <c r="M234" i="1"/>
  <c r="L234" i="1"/>
  <c r="K234" i="1"/>
  <c r="J234" i="1"/>
  <c r="N233" i="1"/>
  <c r="M233" i="1"/>
  <c r="L233" i="1"/>
  <c r="K233" i="1"/>
  <c r="J233" i="1"/>
  <c r="N232" i="1"/>
  <c r="M232" i="1"/>
  <c r="L232" i="1"/>
  <c r="K232" i="1"/>
  <c r="J232" i="1"/>
  <c r="N231" i="1"/>
  <c r="M231" i="1"/>
  <c r="L231" i="1"/>
  <c r="K231" i="1"/>
  <c r="J231" i="1"/>
  <c r="N230" i="1"/>
  <c r="M230" i="1"/>
  <c r="L230" i="1"/>
  <c r="K230" i="1"/>
  <c r="J230" i="1"/>
  <c r="N229" i="1"/>
  <c r="M229" i="1"/>
  <c r="L229" i="1"/>
  <c r="K229" i="1"/>
  <c r="J229" i="1"/>
  <c r="N228" i="1"/>
  <c r="M228" i="1"/>
  <c r="L228" i="1"/>
  <c r="K228" i="1"/>
  <c r="J228" i="1"/>
  <c r="N227" i="1"/>
  <c r="M227" i="1"/>
  <c r="L227" i="1"/>
  <c r="K227" i="1"/>
  <c r="J227" i="1"/>
  <c r="N226" i="1"/>
  <c r="M226" i="1"/>
  <c r="L226" i="1"/>
  <c r="K226" i="1"/>
  <c r="J226" i="1"/>
  <c r="N225" i="1"/>
  <c r="M225" i="1"/>
  <c r="L225" i="1"/>
  <c r="K225" i="1"/>
  <c r="J225" i="1"/>
  <c r="N224" i="1"/>
  <c r="M224" i="1"/>
  <c r="L224" i="1"/>
  <c r="K224" i="1"/>
  <c r="J224" i="1"/>
  <c r="N223" i="1"/>
  <c r="M223" i="1"/>
  <c r="L223" i="1"/>
  <c r="K223" i="1"/>
  <c r="J223" i="1"/>
  <c r="N222" i="1"/>
  <c r="M222" i="1"/>
  <c r="L222" i="1"/>
  <c r="K222" i="1"/>
  <c r="J222" i="1"/>
  <c r="N221" i="1"/>
  <c r="M221" i="1"/>
  <c r="L221" i="1"/>
  <c r="K221" i="1"/>
  <c r="J221" i="1"/>
  <c r="N220" i="1"/>
  <c r="M220" i="1"/>
  <c r="L220" i="1"/>
  <c r="K220" i="1"/>
  <c r="J220" i="1"/>
  <c r="N219" i="1"/>
  <c r="M219" i="1"/>
  <c r="L219" i="1"/>
  <c r="K219" i="1"/>
  <c r="J219" i="1"/>
  <c r="N218" i="1"/>
  <c r="M218" i="1"/>
  <c r="L218" i="1"/>
  <c r="K218" i="1"/>
  <c r="J218" i="1"/>
  <c r="N217" i="1"/>
  <c r="M217" i="1"/>
  <c r="L217" i="1"/>
  <c r="K217" i="1"/>
  <c r="J217" i="1"/>
  <c r="N215" i="1"/>
  <c r="M215" i="1"/>
  <c r="L215" i="1"/>
  <c r="K215" i="1"/>
  <c r="J215" i="1"/>
  <c r="N214" i="1"/>
  <c r="M214" i="1"/>
  <c r="L214" i="1"/>
  <c r="K214" i="1"/>
  <c r="J214" i="1"/>
  <c r="N213" i="1"/>
  <c r="M213" i="1"/>
  <c r="L213" i="1"/>
  <c r="K213" i="1"/>
  <c r="J213" i="1"/>
  <c r="N212" i="1"/>
  <c r="M212" i="1"/>
  <c r="L212" i="1"/>
  <c r="K212" i="1"/>
  <c r="J212" i="1"/>
  <c r="N211" i="1"/>
  <c r="M211" i="1"/>
  <c r="L211" i="1"/>
  <c r="K211" i="1"/>
  <c r="J211" i="1"/>
  <c r="N210" i="1"/>
  <c r="M210" i="1"/>
  <c r="L210" i="1"/>
  <c r="K210" i="1"/>
  <c r="J210" i="1"/>
  <c r="N209" i="1"/>
  <c r="M209" i="1"/>
  <c r="L209" i="1"/>
  <c r="K209" i="1"/>
  <c r="J209" i="1"/>
  <c r="N208" i="1"/>
  <c r="M208" i="1"/>
  <c r="L208" i="1"/>
  <c r="K208" i="1"/>
  <c r="J208" i="1"/>
  <c r="N207" i="1"/>
  <c r="M207" i="1"/>
  <c r="L207" i="1"/>
  <c r="K207" i="1"/>
  <c r="J207" i="1"/>
  <c r="N206" i="1"/>
  <c r="M206" i="1"/>
  <c r="L206" i="1"/>
  <c r="K206" i="1"/>
  <c r="J206" i="1"/>
  <c r="N205" i="1"/>
  <c r="M205" i="1"/>
  <c r="L205" i="1"/>
  <c r="K205" i="1"/>
  <c r="J205" i="1"/>
  <c r="N204" i="1"/>
  <c r="M204" i="1"/>
  <c r="L204" i="1"/>
  <c r="K204" i="1"/>
  <c r="J204" i="1"/>
  <c r="N203" i="1"/>
  <c r="M203" i="1"/>
  <c r="L203" i="1"/>
  <c r="K203" i="1"/>
  <c r="J203" i="1"/>
  <c r="N202" i="1"/>
  <c r="M202" i="1"/>
  <c r="L202" i="1"/>
  <c r="K202" i="1"/>
  <c r="J202" i="1"/>
  <c r="N201" i="1"/>
  <c r="M201" i="1"/>
  <c r="L201" i="1"/>
  <c r="K201" i="1"/>
  <c r="J201" i="1"/>
  <c r="N200" i="1"/>
  <c r="M200" i="1"/>
  <c r="L200" i="1"/>
  <c r="K200" i="1"/>
  <c r="J200" i="1"/>
  <c r="N199" i="1"/>
  <c r="M199" i="1"/>
  <c r="L199" i="1"/>
  <c r="K199" i="1"/>
  <c r="J199" i="1"/>
  <c r="N198" i="1"/>
  <c r="M198" i="1"/>
  <c r="K198" i="1"/>
  <c r="J198" i="1"/>
  <c r="N197" i="1"/>
  <c r="M197" i="1"/>
  <c r="L197" i="1"/>
  <c r="K197" i="1"/>
  <c r="J197" i="1"/>
  <c r="N196" i="1"/>
  <c r="M196" i="1"/>
  <c r="L196" i="1"/>
  <c r="K196" i="1"/>
  <c r="J196" i="1"/>
  <c r="N195" i="1"/>
  <c r="M195" i="1"/>
  <c r="L195" i="1"/>
  <c r="K195" i="1"/>
  <c r="J195" i="1"/>
  <c r="N194" i="1"/>
  <c r="M194" i="1"/>
  <c r="L194" i="1"/>
  <c r="K194" i="1"/>
  <c r="J194" i="1"/>
  <c r="N193" i="1"/>
  <c r="M193" i="1"/>
  <c r="L193" i="1"/>
  <c r="K193" i="1"/>
  <c r="J193" i="1"/>
  <c r="N192" i="1"/>
  <c r="M192" i="1"/>
  <c r="L192" i="1"/>
  <c r="K192" i="1"/>
  <c r="J192" i="1"/>
  <c r="N191" i="1"/>
  <c r="M191" i="1"/>
  <c r="L191" i="1"/>
  <c r="K191" i="1"/>
  <c r="J191" i="1"/>
  <c r="N190" i="1"/>
  <c r="M190" i="1"/>
  <c r="L190" i="1"/>
  <c r="K190" i="1"/>
  <c r="J190" i="1"/>
  <c r="S189" i="1"/>
  <c r="N189" i="1"/>
  <c r="M189" i="1"/>
  <c r="L189" i="1"/>
  <c r="K189" i="1"/>
  <c r="N188" i="1"/>
  <c r="M188" i="1"/>
  <c r="L188" i="1"/>
  <c r="K188" i="1"/>
  <c r="J188" i="1"/>
  <c r="N187" i="1"/>
  <c r="M187" i="1"/>
  <c r="L187" i="1"/>
  <c r="K187" i="1"/>
  <c r="J187" i="1"/>
  <c r="N186" i="1"/>
  <c r="L186" i="1"/>
  <c r="K186" i="1"/>
  <c r="J186" i="1"/>
  <c r="N184" i="1"/>
  <c r="M184" i="1"/>
  <c r="L184" i="1"/>
  <c r="K184" i="1"/>
  <c r="J184" i="1"/>
  <c r="N183" i="1"/>
  <c r="M183" i="1"/>
  <c r="L183" i="1"/>
  <c r="K183" i="1"/>
  <c r="J183" i="1"/>
  <c r="N182" i="1"/>
  <c r="M182" i="1"/>
  <c r="L182" i="1"/>
  <c r="K182" i="1"/>
  <c r="J182" i="1"/>
  <c r="N180" i="1"/>
  <c r="M180" i="1"/>
  <c r="L180" i="1"/>
  <c r="K180" i="1"/>
  <c r="J180" i="1"/>
  <c r="N179" i="1"/>
  <c r="M179" i="1"/>
  <c r="L179" i="1"/>
  <c r="K179" i="1"/>
  <c r="J179" i="1"/>
  <c r="N178" i="1"/>
  <c r="M178" i="1"/>
  <c r="L178" i="1"/>
  <c r="K178" i="1"/>
  <c r="J178" i="1"/>
  <c r="N177" i="1"/>
  <c r="M177" i="1"/>
  <c r="L177" i="1"/>
  <c r="K177" i="1"/>
  <c r="J177" i="1"/>
  <c r="N176" i="1"/>
  <c r="M176" i="1"/>
  <c r="L176" i="1"/>
  <c r="K176" i="1"/>
  <c r="J176" i="1"/>
  <c r="N175" i="1"/>
  <c r="M175" i="1"/>
  <c r="L175" i="1"/>
  <c r="K175" i="1"/>
  <c r="J175" i="1"/>
  <c r="N174" i="1"/>
  <c r="M174" i="1"/>
  <c r="L174" i="1"/>
  <c r="K174" i="1"/>
  <c r="J174" i="1"/>
  <c r="N171" i="1"/>
  <c r="M171" i="1"/>
  <c r="L171" i="1"/>
  <c r="K171" i="1"/>
  <c r="J171" i="1"/>
  <c r="N29" i="1"/>
  <c r="M29" i="1"/>
  <c r="L29" i="1"/>
  <c r="K29" i="1"/>
  <c r="J29" i="1"/>
  <c r="N170" i="1"/>
  <c r="M170" i="1"/>
  <c r="L170" i="1"/>
  <c r="K170" i="1"/>
  <c r="J170" i="1"/>
  <c r="N168" i="1"/>
  <c r="M168" i="1"/>
  <c r="L168" i="1"/>
  <c r="K168" i="1"/>
  <c r="J168" i="1"/>
  <c r="N167" i="1"/>
  <c r="M167" i="1"/>
  <c r="L167" i="1"/>
  <c r="K167" i="1"/>
  <c r="J167" i="1"/>
  <c r="N166" i="1"/>
  <c r="M166" i="1"/>
  <c r="L166" i="1"/>
  <c r="K166" i="1"/>
  <c r="J166" i="1"/>
  <c r="N165" i="1"/>
  <c r="M165" i="1"/>
  <c r="L165" i="1"/>
  <c r="K165" i="1"/>
  <c r="J165" i="1"/>
  <c r="N164" i="1"/>
  <c r="M164" i="1"/>
  <c r="L164" i="1"/>
  <c r="K164" i="1"/>
  <c r="J164" i="1"/>
  <c r="N163" i="1"/>
  <c r="M163" i="1"/>
  <c r="L163" i="1"/>
  <c r="K163" i="1"/>
  <c r="J163" i="1"/>
  <c r="N162" i="1"/>
  <c r="M162" i="1"/>
  <c r="L162" i="1"/>
  <c r="K162" i="1"/>
  <c r="J162" i="1"/>
  <c r="N161" i="1"/>
  <c r="M161" i="1"/>
  <c r="L161" i="1"/>
  <c r="K161" i="1"/>
  <c r="J161" i="1"/>
  <c r="N160" i="1"/>
  <c r="M160" i="1"/>
  <c r="L160" i="1"/>
  <c r="K160" i="1"/>
  <c r="J160" i="1"/>
  <c r="N159" i="1"/>
  <c r="M159" i="1"/>
  <c r="L159" i="1"/>
  <c r="K159" i="1"/>
  <c r="J159" i="1"/>
  <c r="N158" i="1"/>
  <c r="M158" i="1"/>
  <c r="L158" i="1"/>
  <c r="K158" i="1"/>
  <c r="J158" i="1"/>
  <c r="N157" i="1"/>
  <c r="M157" i="1"/>
  <c r="K157" i="1"/>
  <c r="J157" i="1"/>
  <c r="N156" i="1"/>
  <c r="M156" i="1"/>
  <c r="L156" i="1"/>
  <c r="K156" i="1"/>
  <c r="J156" i="1"/>
  <c r="N155" i="1"/>
  <c r="M155" i="1"/>
  <c r="L155" i="1"/>
  <c r="K155" i="1"/>
  <c r="J155" i="1"/>
  <c r="N154" i="1"/>
  <c r="M154" i="1"/>
  <c r="L154" i="1"/>
  <c r="K154" i="1"/>
  <c r="J154" i="1"/>
  <c r="N153" i="1"/>
  <c r="M153" i="1"/>
  <c r="L153" i="1"/>
  <c r="K153" i="1"/>
  <c r="J153" i="1"/>
  <c r="N152" i="1"/>
  <c r="M152" i="1"/>
  <c r="L152" i="1"/>
  <c r="K152" i="1"/>
  <c r="J152" i="1"/>
  <c r="N151" i="1"/>
  <c r="M151" i="1"/>
  <c r="L151" i="1"/>
  <c r="K151" i="1"/>
  <c r="J151" i="1"/>
  <c r="N150" i="1"/>
  <c r="M150" i="1"/>
  <c r="L150" i="1"/>
  <c r="K150" i="1"/>
  <c r="J150" i="1"/>
  <c r="N149" i="1"/>
  <c r="M149" i="1"/>
  <c r="L149" i="1"/>
  <c r="K149" i="1"/>
  <c r="J149" i="1"/>
  <c r="N148" i="1"/>
  <c r="M148" i="1"/>
  <c r="L148" i="1"/>
  <c r="K148" i="1"/>
  <c r="J148" i="1"/>
  <c r="N147" i="1"/>
  <c r="M147" i="1"/>
  <c r="L147" i="1"/>
  <c r="K147" i="1"/>
  <c r="J147" i="1"/>
  <c r="N146" i="1"/>
  <c r="M146" i="1"/>
  <c r="L146" i="1"/>
  <c r="K146" i="1"/>
  <c r="J146" i="1"/>
  <c r="N145" i="1"/>
  <c r="M145" i="1"/>
  <c r="L145" i="1"/>
  <c r="K145" i="1"/>
  <c r="J145" i="1"/>
  <c r="N144" i="1"/>
  <c r="M144" i="1"/>
  <c r="L144" i="1"/>
  <c r="K144" i="1"/>
  <c r="J144" i="1"/>
  <c r="N143" i="1"/>
  <c r="M143" i="1"/>
  <c r="L143" i="1"/>
  <c r="K143" i="1"/>
  <c r="J143" i="1"/>
  <c r="N142" i="1"/>
  <c r="M142" i="1"/>
  <c r="L142" i="1"/>
  <c r="K142" i="1"/>
  <c r="J142" i="1"/>
  <c r="N141" i="1"/>
  <c r="M141" i="1"/>
  <c r="L141" i="1"/>
  <c r="K141" i="1"/>
  <c r="J141" i="1"/>
  <c r="N140" i="1"/>
  <c r="M140" i="1"/>
  <c r="K140" i="1"/>
  <c r="J140" i="1"/>
  <c r="N139" i="1"/>
  <c r="M139" i="1"/>
  <c r="L139" i="1"/>
  <c r="K139" i="1"/>
  <c r="J139" i="1"/>
  <c r="N138" i="1"/>
  <c r="M138" i="1"/>
  <c r="L138" i="1"/>
  <c r="K138" i="1"/>
  <c r="J138" i="1"/>
  <c r="N137" i="1"/>
  <c r="M137" i="1"/>
  <c r="L137" i="1"/>
  <c r="J137" i="1"/>
  <c r="N136" i="1"/>
  <c r="M136" i="1"/>
  <c r="K136" i="1"/>
  <c r="J136" i="1"/>
  <c r="N135" i="1"/>
  <c r="M135" i="1"/>
  <c r="L135" i="1"/>
  <c r="K135" i="1"/>
  <c r="J135" i="1"/>
  <c r="N134" i="1"/>
  <c r="M134" i="1"/>
  <c r="L134" i="1"/>
  <c r="K134" i="1"/>
  <c r="J134" i="1"/>
  <c r="N133" i="1"/>
  <c r="M133" i="1"/>
  <c r="L133" i="1"/>
  <c r="K133" i="1"/>
  <c r="J133" i="1"/>
  <c r="N132" i="1"/>
  <c r="M132" i="1"/>
  <c r="L132" i="1"/>
  <c r="K132" i="1"/>
  <c r="J132" i="1"/>
  <c r="N131" i="1"/>
  <c r="M131" i="1"/>
  <c r="L131" i="1"/>
  <c r="K131" i="1"/>
  <c r="J131" i="1"/>
  <c r="N130" i="1"/>
  <c r="M130" i="1"/>
  <c r="L130" i="1"/>
  <c r="K130" i="1"/>
  <c r="N129" i="1"/>
  <c r="M129" i="1"/>
  <c r="L129" i="1"/>
  <c r="K129" i="1"/>
  <c r="J129" i="1"/>
  <c r="N128" i="1"/>
  <c r="M128" i="1"/>
  <c r="L128" i="1"/>
  <c r="K128" i="1"/>
  <c r="J128" i="1"/>
  <c r="N127" i="1"/>
  <c r="M127" i="1"/>
  <c r="L127" i="1"/>
  <c r="K127" i="1"/>
  <c r="J127" i="1"/>
  <c r="N126" i="1"/>
  <c r="M126" i="1"/>
  <c r="L126" i="1"/>
  <c r="K126" i="1"/>
  <c r="J126" i="1"/>
  <c r="N124" i="1"/>
  <c r="M124" i="1"/>
  <c r="L124" i="1"/>
  <c r="K124" i="1"/>
  <c r="J124" i="1"/>
  <c r="N123" i="1"/>
  <c r="M123" i="1"/>
  <c r="L123" i="1"/>
  <c r="K123" i="1"/>
  <c r="J123" i="1"/>
  <c r="N122" i="1"/>
  <c r="M122" i="1"/>
  <c r="L122" i="1"/>
  <c r="K122" i="1"/>
  <c r="J122" i="1"/>
  <c r="N120" i="1"/>
  <c r="M120" i="1"/>
  <c r="L120" i="1"/>
  <c r="K120" i="1"/>
  <c r="J120" i="1"/>
  <c r="N119" i="1"/>
  <c r="M119" i="1"/>
  <c r="L119" i="1"/>
  <c r="K119" i="1"/>
  <c r="J119" i="1"/>
  <c r="N118" i="1"/>
  <c r="M118" i="1"/>
  <c r="L118" i="1"/>
  <c r="K118" i="1"/>
  <c r="J118" i="1"/>
  <c r="N117" i="1"/>
  <c r="M117" i="1"/>
  <c r="L117" i="1"/>
  <c r="K117" i="1"/>
  <c r="J117" i="1"/>
  <c r="N116" i="1"/>
  <c r="M116" i="1"/>
  <c r="L116" i="1"/>
  <c r="K116" i="1"/>
  <c r="J116" i="1"/>
  <c r="N115" i="1"/>
  <c r="M115" i="1"/>
  <c r="L115" i="1"/>
  <c r="K115" i="1"/>
  <c r="J115" i="1"/>
  <c r="N114" i="1"/>
  <c r="M114" i="1"/>
  <c r="L114" i="1"/>
  <c r="K114" i="1"/>
  <c r="J114" i="1"/>
  <c r="N113" i="1"/>
  <c r="M113" i="1"/>
  <c r="L113" i="1"/>
  <c r="K113" i="1"/>
  <c r="J113" i="1"/>
  <c r="N111" i="1"/>
  <c r="M111" i="1"/>
  <c r="L111" i="1"/>
  <c r="K111" i="1"/>
  <c r="J111" i="1"/>
  <c r="N110" i="1"/>
  <c r="M110" i="1"/>
  <c r="L110" i="1"/>
  <c r="K110" i="1"/>
  <c r="J110" i="1"/>
  <c r="N109" i="1"/>
  <c r="M109" i="1"/>
  <c r="L109" i="1"/>
  <c r="K109" i="1"/>
  <c r="J109" i="1"/>
  <c r="N108" i="1"/>
  <c r="M108" i="1"/>
  <c r="L108" i="1"/>
  <c r="K108" i="1"/>
  <c r="J108" i="1"/>
  <c r="N107" i="1"/>
  <c r="M107" i="1"/>
  <c r="L107" i="1"/>
  <c r="K107" i="1"/>
  <c r="J107" i="1"/>
  <c r="N106" i="1"/>
  <c r="M106" i="1"/>
  <c r="L106" i="1"/>
  <c r="K106" i="1"/>
  <c r="J106" i="1"/>
  <c r="N105" i="1"/>
  <c r="M105" i="1"/>
  <c r="K105" i="1"/>
  <c r="J105" i="1"/>
  <c r="N104" i="1"/>
  <c r="M104" i="1"/>
  <c r="L104" i="1"/>
  <c r="K104" i="1"/>
  <c r="J104" i="1"/>
  <c r="N103" i="1"/>
  <c r="M103" i="1"/>
  <c r="L103" i="1"/>
  <c r="K103" i="1"/>
  <c r="J103" i="1"/>
  <c r="N102" i="1"/>
  <c r="M102" i="1"/>
  <c r="L102" i="1"/>
  <c r="K102" i="1"/>
  <c r="J102" i="1"/>
  <c r="N101" i="1"/>
  <c r="M101" i="1"/>
  <c r="L101" i="1"/>
  <c r="K101" i="1"/>
  <c r="J101" i="1"/>
  <c r="N99" i="1"/>
  <c r="M99" i="1"/>
  <c r="L99" i="1"/>
  <c r="K99" i="1"/>
  <c r="J99" i="1"/>
  <c r="N97" i="1"/>
  <c r="M97" i="1"/>
  <c r="L97" i="1"/>
  <c r="K97" i="1"/>
  <c r="J97" i="1"/>
  <c r="N47" i="1"/>
  <c r="M47" i="1"/>
  <c r="L47" i="1"/>
  <c r="K47" i="1"/>
  <c r="J47" i="1"/>
  <c r="N96" i="1"/>
  <c r="M96" i="1"/>
  <c r="L96" i="1"/>
  <c r="K96" i="1"/>
  <c r="J96" i="1"/>
  <c r="N95" i="1"/>
  <c r="M95" i="1"/>
  <c r="L95" i="1"/>
  <c r="K95" i="1"/>
  <c r="J95" i="1"/>
  <c r="N94" i="1"/>
  <c r="M94" i="1"/>
  <c r="L94" i="1"/>
  <c r="K94" i="1"/>
  <c r="J94" i="1"/>
  <c r="N93" i="1"/>
  <c r="M93" i="1"/>
  <c r="L93" i="1"/>
  <c r="K93" i="1"/>
  <c r="J93" i="1"/>
  <c r="N92" i="1"/>
  <c r="M92" i="1"/>
  <c r="K92" i="1"/>
  <c r="J92" i="1"/>
  <c r="N91" i="1"/>
  <c r="M91" i="1"/>
  <c r="L91" i="1"/>
  <c r="K91" i="1"/>
  <c r="J91" i="1"/>
  <c r="N90" i="1"/>
  <c r="M90" i="1"/>
  <c r="L90" i="1"/>
  <c r="K90" i="1"/>
  <c r="J90" i="1"/>
  <c r="N89" i="1"/>
  <c r="M89" i="1"/>
  <c r="L89" i="1"/>
  <c r="K89" i="1"/>
  <c r="J89" i="1"/>
  <c r="N88" i="1"/>
  <c r="M88" i="1"/>
  <c r="L88" i="1"/>
  <c r="K88" i="1"/>
  <c r="J88" i="1"/>
  <c r="N87" i="1"/>
  <c r="M87" i="1"/>
  <c r="L87" i="1"/>
  <c r="K87" i="1"/>
  <c r="J87" i="1"/>
  <c r="N86" i="1"/>
  <c r="M86" i="1"/>
  <c r="L86" i="1"/>
  <c r="K86" i="1"/>
  <c r="J86" i="1"/>
  <c r="N85" i="1"/>
  <c r="M85" i="1"/>
  <c r="L85" i="1"/>
  <c r="K85" i="1"/>
  <c r="J85" i="1"/>
  <c r="N84" i="1"/>
  <c r="M84" i="1"/>
  <c r="L84" i="1"/>
  <c r="K84" i="1"/>
  <c r="J84" i="1"/>
  <c r="N83" i="1"/>
  <c r="M83" i="1"/>
  <c r="L83" i="1"/>
  <c r="K83" i="1"/>
  <c r="J83" i="1"/>
  <c r="N82" i="1"/>
  <c r="M82" i="1"/>
  <c r="L82" i="1"/>
  <c r="K82" i="1"/>
  <c r="J82" i="1"/>
  <c r="N81" i="1"/>
  <c r="M81" i="1"/>
  <c r="L81" i="1"/>
  <c r="K81" i="1"/>
  <c r="J81" i="1"/>
  <c r="N80" i="1"/>
  <c r="M80" i="1"/>
  <c r="L80" i="1"/>
  <c r="K80" i="1"/>
  <c r="J80" i="1"/>
  <c r="N79" i="1"/>
  <c r="M79" i="1"/>
  <c r="L79" i="1"/>
  <c r="K79" i="1"/>
  <c r="J79" i="1"/>
  <c r="N78" i="1"/>
  <c r="M78" i="1"/>
  <c r="L78" i="1"/>
  <c r="K78" i="1"/>
  <c r="J78" i="1"/>
  <c r="N77" i="1"/>
  <c r="M77" i="1"/>
  <c r="L77" i="1"/>
  <c r="K77" i="1"/>
  <c r="J77" i="1"/>
  <c r="N76" i="1"/>
  <c r="M76" i="1"/>
  <c r="L76" i="1"/>
  <c r="K76" i="1"/>
  <c r="J76" i="1"/>
  <c r="N75" i="1"/>
  <c r="M75" i="1"/>
  <c r="L75" i="1"/>
  <c r="K75" i="1"/>
  <c r="J75" i="1"/>
  <c r="N74" i="1"/>
  <c r="M74" i="1"/>
  <c r="L74" i="1"/>
  <c r="K74" i="1"/>
  <c r="J74" i="1"/>
  <c r="N72" i="1"/>
  <c r="M72" i="1"/>
  <c r="L72" i="1"/>
  <c r="K72" i="1"/>
  <c r="N71" i="1"/>
  <c r="M71" i="1"/>
  <c r="L71" i="1"/>
  <c r="K71" i="1"/>
  <c r="J71" i="1"/>
  <c r="L70" i="1"/>
  <c r="K70" i="1"/>
  <c r="J70" i="1"/>
  <c r="J69" i="1"/>
  <c r="J68" i="1"/>
  <c r="L65" i="1"/>
  <c r="P65" i="1" s="1"/>
  <c r="N64" i="1"/>
  <c r="M64" i="1"/>
  <c r="L64" i="1"/>
  <c r="K64" i="1"/>
  <c r="J64" i="1"/>
  <c r="N63" i="1"/>
  <c r="M63" i="1"/>
  <c r="L63" i="1"/>
  <c r="K63" i="1"/>
  <c r="J63" i="1"/>
  <c r="N62" i="1"/>
  <c r="M62" i="1"/>
  <c r="L62" i="1"/>
  <c r="K62" i="1"/>
  <c r="J62" i="1"/>
  <c r="N61" i="1"/>
  <c r="M61" i="1"/>
  <c r="L61" i="1"/>
  <c r="K61" i="1"/>
  <c r="J61" i="1"/>
  <c r="N60" i="1"/>
  <c r="M60" i="1"/>
  <c r="L60" i="1"/>
  <c r="K60" i="1"/>
  <c r="J60" i="1"/>
  <c r="N59" i="1"/>
  <c r="M59" i="1"/>
  <c r="L59" i="1"/>
  <c r="K59" i="1"/>
  <c r="J59" i="1"/>
  <c r="N58" i="1"/>
  <c r="M58" i="1"/>
  <c r="L58" i="1"/>
  <c r="K58" i="1"/>
  <c r="J58" i="1"/>
  <c r="N121" i="1"/>
  <c r="M121" i="1"/>
  <c r="L121" i="1"/>
  <c r="K121" i="1"/>
  <c r="J121" i="1"/>
  <c r="N57" i="1"/>
  <c r="M57" i="1"/>
  <c r="L57" i="1"/>
  <c r="K57" i="1"/>
  <c r="J57" i="1"/>
  <c r="N56" i="1"/>
  <c r="M56" i="1"/>
  <c r="L56" i="1"/>
  <c r="K56" i="1"/>
  <c r="J56" i="1"/>
  <c r="N55" i="1"/>
  <c r="M55" i="1"/>
  <c r="L55" i="1"/>
  <c r="K55" i="1"/>
  <c r="J55" i="1"/>
  <c r="N54" i="1"/>
  <c r="M54" i="1"/>
  <c r="L54" i="1"/>
  <c r="K54" i="1"/>
  <c r="J54" i="1"/>
  <c r="N53" i="1"/>
  <c r="M53" i="1"/>
  <c r="L53" i="1"/>
  <c r="K53" i="1"/>
  <c r="J53" i="1"/>
  <c r="N52" i="1"/>
  <c r="M52" i="1"/>
  <c r="L52" i="1"/>
  <c r="K52" i="1"/>
  <c r="J52" i="1"/>
  <c r="N51" i="1"/>
  <c r="M51" i="1"/>
  <c r="L51" i="1"/>
  <c r="K51" i="1"/>
  <c r="J51" i="1"/>
  <c r="N49" i="1"/>
  <c r="M49" i="1"/>
  <c r="L49" i="1"/>
  <c r="K49" i="1"/>
  <c r="J49" i="1"/>
  <c r="N48" i="1"/>
  <c r="M48" i="1"/>
  <c r="K48" i="1"/>
  <c r="J48" i="1"/>
  <c r="N45" i="1"/>
  <c r="M45" i="1"/>
  <c r="L45" i="1"/>
  <c r="K45" i="1"/>
  <c r="J45" i="1"/>
  <c r="N44" i="1"/>
  <c r="M44" i="1"/>
  <c r="L44" i="1"/>
  <c r="K44" i="1"/>
  <c r="J44" i="1"/>
  <c r="N43" i="1"/>
  <c r="M43" i="1"/>
  <c r="L43" i="1"/>
  <c r="K43" i="1"/>
  <c r="J43" i="1"/>
  <c r="N42" i="1"/>
  <c r="M42" i="1"/>
  <c r="L42" i="1"/>
  <c r="K42" i="1"/>
  <c r="J42" i="1"/>
  <c r="N41" i="1"/>
  <c r="M41" i="1"/>
  <c r="L41" i="1"/>
  <c r="K41" i="1"/>
  <c r="J41" i="1"/>
  <c r="N40" i="1"/>
  <c r="M40" i="1"/>
  <c r="L40" i="1"/>
  <c r="K40" i="1"/>
  <c r="J40" i="1"/>
  <c r="N100" i="1"/>
  <c r="M100" i="1"/>
  <c r="K100" i="1"/>
  <c r="J100" i="1"/>
  <c r="N17" i="1"/>
  <c r="M17" i="1"/>
  <c r="L17" i="1"/>
  <c r="K17" i="1"/>
  <c r="J17" i="1"/>
  <c r="N37" i="1"/>
  <c r="M37" i="1"/>
  <c r="K37" i="1"/>
  <c r="J37" i="1"/>
  <c r="N36" i="1"/>
  <c r="M36" i="1"/>
  <c r="L36" i="1"/>
  <c r="K36" i="1"/>
  <c r="J36" i="1"/>
  <c r="N35" i="1"/>
  <c r="M35" i="1"/>
  <c r="L35" i="1"/>
  <c r="K35" i="1"/>
  <c r="J35" i="1"/>
  <c r="N34" i="1"/>
  <c r="M34" i="1"/>
  <c r="L34" i="1"/>
  <c r="K34" i="1"/>
  <c r="J34" i="1"/>
  <c r="N33" i="1"/>
  <c r="M33" i="1"/>
  <c r="L33" i="1"/>
  <c r="K33" i="1"/>
  <c r="J33" i="1"/>
  <c r="N32" i="1"/>
  <c r="M32" i="1"/>
  <c r="K32" i="1"/>
  <c r="J32" i="1"/>
  <c r="N31" i="1"/>
  <c r="M31" i="1"/>
  <c r="L31" i="1"/>
  <c r="K31" i="1"/>
  <c r="J31" i="1"/>
  <c r="N28" i="1"/>
  <c r="M28" i="1"/>
  <c r="K28" i="1"/>
  <c r="J28" i="1"/>
  <c r="N27" i="1"/>
  <c r="M27" i="1"/>
  <c r="L27" i="1"/>
  <c r="K27" i="1"/>
  <c r="J27" i="1"/>
  <c r="N26" i="1"/>
  <c r="M26" i="1"/>
  <c r="L26" i="1"/>
  <c r="K26" i="1"/>
  <c r="J26" i="1"/>
  <c r="N25" i="1"/>
  <c r="M25" i="1"/>
  <c r="L25" i="1"/>
  <c r="K25" i="1"/>
  <c r="J25" i="1"/>
  <c r="N24" i="1"/>
  <c r="M24" i="1"/>
  <c r="K24" i="1"/>
  <c r="J24" i="1"/>
  <c r="N23" i="1"/>
  <c r="M23" i="1"/>
  <c r="L23" i="1"/>
  <c r="K23" i="1"/>
  <c r="J23" i="1"/>
  <c r="N22" i="1"/>
  <c r="M22" i="1"/>
  <c r="L22" i="1"/>
  <c r="K22" i="1"/>
  <c r="J22" i="1"/>
  <c r="N21" i="1"/>
  <c r="M21" i="1"/>
  <c r="L21" i="1"/>
  <c r="K21" i="1"/>
  <c r="J21" i="1"/>
  <c r="N20" i="1"/>
  <c r="M20" i="1"/>
  <c r="K20" i="1"/>
  <c r="J20" i="1"/>
  <c r="N19" i="1"/>
  <c r="M19" i="1"/>
  <c r="L19" i="1"/>
  <c r="K19" i="1"/>
  <c r="J19" i="1"/>
  <c r="N18" i="1"/>
  <c r="M18" i="1"/>
  <c r="K18" i="1"/>
  <c r="J18" i="1"/>
  <c r="M172" i="1"/>
  <c r="K172" i="1"/>
  <c r="J172" i="1"/>
  <c r="K16" i="1"/>
  <c r="J16" i="1"/>
  <c r="Q387" i="1" l="1"/>
  <c r="P70" i="1"/>
  <c r="R71" i="1"/>
  <c r="R70" i="1"/>
  <c r="Q64" i="1"/>
  <c r="S64" i="1" s="1"/>
  <c r="P64" i="1"/>
  <c r="P68" i="1"/>
  <c r="Q68" i="1"/>
  <c r="S68" i="1" s="1"/>
  <c r="P69" i="1"/>
  <c r="Q69" i="1"/>
  <c r="S69" i="1" s="1"/>
  <c r="P71" i="1"/>
  <c r="P93" i="1"/>
  <c r="Q93" i="1"/>
  <c r="S93" i="1" s="1"/>
  <c r="R94" i="1"/>
  <c r="Q95" i="1"/>
  <c r="S95" i="1" s="1"/>
  <c r="R95" i="1"/>
  <c r="P356" i="1"/>
  <c r="R130" i="1"/>
  <c r="Q130" i="1"/>
  <c r="S130" i="1" s="1"/>
  <c r="N410" i="1"/>
  <c r="M410" i="1"/>
  <c r="L410" i="1"/>
  <c r="K410" i="1"/>
  <c r="J410" i="1"/>
  <c r="R16" i="1"/>
  <c r="P403" i="1"/>
  <c r="Q143" i="1"/>
  <c r="S143" i="1" s="1"/>
  <c r="Q188" i="1"/>
  <c r="S188" i="1" s="1"/>
  <c r="Q352" i="1"/>
  <c r="S352" i="1" s="1"/>
  <c r="Q16" i="1"/>
  <c r="P16" i="1"/>
  <c r="Q157" i="1"/>
  <c r="S157" i="1" s="1"/>
  <c r="Q187" i="1"/>
  <c r="S187" i="1" s="1"/>
  <c r="Q369" i="1"/>
  <c r="S369" i="1" s="1"/>
  <c r="P364" i="1"/>
  <c r="Q391" i="1"/>
  <c r="S391" i="1" s="1"/>
  <c r="Q388" i="1"/>
  <c r="S388" i="1" s="1"/>
  <c r="Q237" i="1"/>
  <c r="S237" i="1" s="1"/>
  <c r="Q241" i="1"/>
  <c r="S241" i="1" s="1"/>
  <c r="Q245" i="1"/>
  <c r="S245" i="1" s="1"/>
  <c r="Q249" i="1"/>
  <c r="S249" i="1" s="1"/>
  <c r="Q298" i="1"/>
  <c r="S298" i="1" s="1"/>
  <c r="Q97" i="1"/>
  <c r="S97" i="1" s="1"/>
  <c r="Q116" i="1"/>
  <c r="S116" i="1" s="1"/>
  <c r="Q204" i="1"/>
  <c r="S204" i="1" s="1"/>
  <c r="Q208" i="1"/>
  <c r="S208" i="1" s="1"/>
  <c r="Q358" i="1"/>
  <c r="S358" i="1" s="1"/>
  <c r="Q382" i="1"/>
  <c r="S382" i="1" s="1"/>
  <c r="Q107" i="1"/>
  <c r="S107" i="1" s="1"/>
  <c r="P61" i="1"/>
  <c r="P83" i="1"/>
  <c r="Q91" i="1"/>
  <c r="S91" i="1" s="1"/>
  <c r="R157" i="1"/>
  <c r="R160" i="1"/>
  <c r="Q161" i="1"/>
  <c r="S161" i="1" s="1"/>
  <c r="R164" i="1"/>
  <c r="Q165" i="1"/>
  <c r="S165" i="1" s="1"/>
  <c r="Q254" i="1"/>
  <c r="S254" i="1" s="1"/>
  <c r="Q306" i="1"/>
  <c r="S306" i="1" s="1"/>
  <c r="S324" i="1"/>
  <c r="Q359" i="1"/>
  <c r="S359" i="1" s="1"/>
  <c r="Q373" i="1"/>
  <c r="S373" i="1" s="1"/>
  <c r="Q123" i="1"/>
  <c r="S123" i="1" s="1"/>
  <c r="Q115" i="1"/>
  <c r="S115" i="1" s="1"/>
  <c r="Q122" i="1"/>
  <c r="S122" i="1" s="1"/>
  <c r="Q152" i="1"/>
  <c r="S152" i="1" s="1"/>
  <c r="R155" i="1"/>
  <c r="Q156" i="1"/>
  <c r="S156" i="1" s="1"/>
  <c r="Q287" i="1"/>
  <c r="S287" i="1" s="1"/>
  <c r="Q295" i="1"/>
  <c r="S295" i="1" s="1"/>
  <c r="Q303" i="1"/>
  <c r="S303" i="1" s="1"/>
  <c r="R306" i="1"/>
  <c r="Q319" i="1"/>
  <c r="S319" i="1" s="1"/>
  <c r="Q333" i="1"/>
  <c r="S333" i="1" s="1"/>
  <c r="Q341" i="1"/>
  <c r="S341" i="1" s="1"/>
  <c r="Q345" i="1"/>
  <c r="S345" i="1" s="1"/>
  <c r="Q366" i="1"/>
  <c r="S366" i="1" s="1"/>
  <c r="Q370" i="1"/>
  <c r="S370" i="1" s="1"/>
  <c r="Q402" i="1"/>
  <c r="S402" i="1" s="1"/>
  <c r="Q406" i="1"/>
  <c r="S406" i="1" s="1"/>
  <c r="P200" i="1"/>
  <c r="P281" i="1"/>
  <c r="R375" i="1"/>
  <c r="Q376" i="1"/>
  <c r="S376" i="1" s="1"/>
  <c r="Q397" i="1"/>
  <c r="S397" i="1" s="1"/>
  <c r="Q20" i="1"/>
  <c r="S20" i="1" s="1"/>
  <c r="Q17" i="1"/>
  <c r="S17" i="1" s="1"/>
  <c r="R41" i="1"/>
  <c r="R44" i="1"/>
  <c r="R51" i="1"/>
  <c r="R24" i="1"/>
  <c r="R32" i="1"/>
  <c r="R37" i="1"/>
  <c r="Q90" i="1"/>
  <c r="S90" i="1" s="1"/>
  <c r="Q160" i="1"/>
  <c r="S160" i="1" s="1"/>
  <c r="Q164" i="1"/>
  <c r="S164" i="1" s="1"/>
  <c r="Q177" i="1"/>
  <c r="S177" i="1" s="1"/>
  <c r="P179" i="1"/>
  <c r="P180" i="1"/>
  <c r="R180" i="1"/>
  <c r="Q182" i="1"/>
  <c r="S182" i="1" s="1"/>
  <c r="R214" i="1"/>
  <c r="Q217" i="1"/>
  <c r="S217" i="1" s="1"/>
  <c r="R219" i="1"/>
  <c r="Q221" i="1"/>
  <c r="S221" i="1" s="1"/>
  <c r="R223" i="1"/>
  <c r="R227" i="1"/>
  <c r="R230" i="1"/>
  <c r="R236" i="1"/>
  <c r="P237" i="1"/>
  <c r="R241" i="1"/>
  <c r="R245" i="1"/>
  <c r="R249" i="1"/>
  <c r="R253" i="1"/>
  <c r="R254" i="1"/>
  <c r="R256" i="1"/>
  <c r="Q259" i="1"/>
  <c r="S259" i="1" s="1"/>
  <c r="R261" i="1"/>
  <c r="Q262" i="1"/>
  <c r="S262" i="1" s="1"/>
  <c r="Q266" i="1"/>
  <c r="S266" i="1" s="1"/>
  <c r="P313" i="1"/>
  <c r="Q364" i="1"/>
  <c r="S364" i="1" s="1"/>
  <c r="Q365" i="1"/>
  <c r="S365" i="1" s="1"/>
  <c r="R397" i="1"/>
  <c r="Q25" i="1"/>
  <c r="S25" i="1" s="1"/>
  <c r="Q33" i="1"/>
  <c r="S33" i="1" s="1"/>
  <c r="R36" i="1"/>
  <c r="Q42" i="1"/>
  <c r="S42" i="1" s="1"/>
  <c r="Q45" i="1"/>
  <c r="S45" i="1" s="1"/>
  <c r="R22" i="1"/>
  <c r="Q23" i="1"/>
  <c r="S23" i="1" s="1"/>
  <c r="Q24" i="1"/>
  <c r="S24" i="1" s="1"/>
  <c r="R31" i="1"/>
  <c r="Q36" i="1"/>
  <c r="S36" i="1" s="1"/>
  <c r="Q44" i="1"/>
  <c r="S44" i="1" s="1"/>
  <c r="Q51" i="1"/>
  <c r="S51" i="1" s="1"/>
  <c r="R47" i="1"/>
  <c r="R106" i="1"/>
  <c r="R117" i="1"/>
  <c r="R210" i="1"/>
  <c r="Q233" i="1"/>
  <c r="S233" i="1" s="1"/>
  <c r="R347" i="1"/>
  <c r="Q349" i="1"/>
  <c r="S349" i="1" s="1"/>
  <c r="P352" i="1"/>
  <c r="R358" i="1"/>
  <c r="R54" i="1"/>
  <c r="Q58" i="1"/>
  <c r="S58" i="1" s="1"/>
  <c r="Q22" i="1"/>
  <c r="S22" i="1" s="1"/>
  <c r="P234" i="1"/>
  <c r="R242" i="1"/>
  <c r="R246" i="1"/>
  <c r="R250" i="1"/>
  <c r="Q257" i="1"/>
  <c r="S257" i="1" s="1"/>
  <c r="Q260" i="1"/>
  <c r="S260" i="1" s="1"/>
  <c r="Q263" i="1"/>
  <c r="S263" i="1" s="1"/>
  <c r="R266" i="1"/>
  <c r="R277" i="1"/>
  <c r="Q282" i="1"/>
  <c r="S282" i="1" s="1"/>
  <c r="Q290" i="1"/>
  <c r="S290" i="1" s="1"/>
  <c r="Q55" i="1"/>
  <c r="S55" i="1" s="1"/>
  <c r="R121" i="1"/>
  <c r="R61" i="1"/>
  <c r="R63" i="1"/>
  <c r="Q72" i="1"/>
  <c r="S72" i="1" s="1"/>
  <c r="R76" i="1"/>
  <c r="Q77" i="1"/>
  <c r="S77" i="1" s="1"/>
  <c r="R80" i="1"/>
  <c r="Q81" i="1"/>
  <c r="S81" i="1" s="1"/>
  <c r="R83" i="1"/>
  <c r="Q88" i="1"/>
  <c r="S88" i="1" s="1"/>
  <c r="P91" i="1"/>
  <c r="Q104" i="1"/>
  <c r="S104" i="1" s="1"/>
  <c r="Q108" i="1"/>
  <c r="S108" i="1" s="1"/>
  <c r="Q113" i="1"/>
  <c r="S113" i="1" s="1"/>
  <c r="Q119" i="1"/>
  <c r="S119" i="1" s="1"/>
  <c r="R123" i="1"/>
  <c r="R126" i="1"/>
  <c r="Q131" i="1"/>
  <c r="S131" i="1" s="1"/>
  <c r="R134" i="1"/>
  <c r="R138" i="1"/>
  <c r="Q139" i="1"/>
  <c r="S139" i="1" s="1"/>
  <c r="R141" i="1"/>
  <c r="Q142" i="1"/>
  <c r="S142" i="1" s="1"/>
  <c r="Q149" i="1"/>
  <c r="S149" i="1" s="1"/>
  <c r="P188" i="1"/>
  <c r="R189" i="1"/>
  <c r="R192" i="1"/>
  <c r="Q193" i="1"/>
  <c r="S193" i="1" s="1"/>
  <c r="R196" i="1"/>
  <c r="Q197" i="1"/>
  <c r="S197" i="1" s="1"/>
  <c r="Q203" i="1"/>
  <c r="S203" i="1" s="1"/>
  <c r="P289" i="1"/>
  <c r="R21" i="1"/>
  <c r="Q145" i="1"/>
  <c r="S145" i="1" s="1"/>
  <c r="R147" i="1"/>
  <c r="Q148" i="1"/>
  <c r="S148" i="1" s="1"/>
  <c r="P154" i="1"/>
  <c r="R165" i="1"/>
  <c r="R167" i="1"/>
  <c r="Q168" i="1"/>
  <c r="S168" i="1" s="1"/>
  <c r="R171" i="1"/>
  <c r="Q174" i="1"/>
  <c r="S174" i="1" s="1"/>
  <c r="Q183" i="1"/>
  <c r="S183" i="1" s="1"/>
  <c r="Q202" i="1"/>
  <c r="S202" i="1" s="1"/>
  <c r="Q213" i="1"/>
  <c r="S213" i="1" s="1"/>
  <c r="R298" i="1"/>
  <c r="R301" i="1"/>
  <c r="R309" i="1"/>
  <c r="P314" i="1"/>
  <c r="Q330" i="1"/>
  <c r="S330" i="1" s="1"/>
  <c r="Q338" i="1"/>
  <c r="S338" i="1" s="1"/>
  <c r="S368" i="1"/>
  <c r="P371" i="1"/>
  <c r="R382" i="1"/>
  <c r="R386" i="1"/>
  <c r="R400" i="1"/>
  <c r="P28" i="1"/>
  <c r="P34" i="1"/>
  <c r="P35" i="1"/>
  <c r="R35" i="1"/>
  <c r="Q37" i="1"/>
  <c r="S37" i="1" s="1"/>
  <c r="R43" i="1"/>
  <c r="P49" i="1"/>
  <c r="Q70" i="1"/>
  <c r="S70" i="1" s="1"/>
  <c r="Q74" i="1"/>
  <c r="S74" i="1" s="1"/>
  <c r="Q78" i="1"/>
  <c r="S78" i="1" s="1"/>
  <c r="Q85" i="1"/>
  <c r="S85" i="1" s="1"/>
  <c r="Q89" i="1"/>
  <c r="S89" i="1" s="1"/>
  <c r="Q101" i="1"/>
  <c r="S101" i="1" s="1"/>
  <c r="Q105" i="1"/>
  <c r="S105" i="1" s="1"/>
  <c r="R107" i="1"/>
  <c r="Q109" i="1"/>
  <c r="S109" i="1" s="1"/>
  <c r="R120" i="1"/>
  <c r="Q128" i="1"/>
  <c r="S128" i="1" s="1"/>
  <c r="P136" i="1"/>
  <c r="R142" i="1"/>
  <c r="R145" i="1"/>
  <c r="Q146" i="1"/>
  <c r="S146" i="1" s="1"/>
  <c r="R148" i="1"/>
  <c r="P162" i="1"/>
  <c r="P163" i="1"/>
  <c r="R163" i="1"/>
  <c r="R174" i="1"/>
  <c r="R177" i="1"/>
  <c r="Q178" i="1"/>
  <c r="S178" i="1" s="1"/>
  <c r="R182" i="1"/>
  <c r="R197" i="1"/>
  <c r="R200" i="1"/>
  <c r="P218" i="1"/>
  <c r="Q236" i="1"/>
  <c r="S236" i="1" s="1"/>
  <c r="R239" i="1"/>
  <c r="Q240" i="1"/>
  <c r="S240" i="1" s="1"/>
  <c r="R255" i="1"/>
  <c r="Q279" i="1"/>
  <c r="S279" i="1" s="1"/>
  <c r="R282" i="1"/>
  <c r="R285" i="1"/>
  <c r="P297" i="1"/>
  <c r="Q311" i="1"/>
  <c r="S311" i="1" s="1"/>
  <c r="R317" i="1"/>
  <c r="Q343" i="1"/>
  <c r="S343" i="1" s="1"/>
  <c r="R359" i="1"/>
  <c r="Q360" i="1"/>
  <c r="S360" i="1" s="1"/>
  <c r="R368" i="1"/>
  <c r="P374" i="1"/>
  <c r="R376" i="1"/>
  <c r="Q378" i="1"/>
  <c r="S378" i="1" s="1"/>
  <c r="Q384" i="1"/>
  <c r="S384" i="1" s="1"/>
  <c r="R393" i="1"/>
  <c r="Q394" i="1"/>
  <c r="S394" i="1" s="1"/>
  <c r="R398" i="1"/>
  <c r="R404" i="1"/>
  <c r="Q405" i="1"/>
  <c r="S405" i="1" s="1"/>
  <c r="R23" i="1"/>
  <c r="R28" i="1"/>
  <c r="P32" i="1"/>
  <c r="R100" i="1"/>
  <c r="P41" i="1"/>
  <c r="Q54" i="1"/>
  <c r="S54" i="1" s="1"/>
  <c r="R56" i="1"/>
  <c r="R57" i="1"/>
  <c r="Q121" i="1"/>
  <c r="S121" i="1" s="1"/>
  <c r="R62" i="1"/>
  <c r="Q63" i="1"/>
  <c r="S63" i="1" s="1"/>
  <c r="Q71" i="1"/>
  <c r="S71" i="1" s="1"/>
  <c r="R79" i="1"/>
  <c r="Q80" i="1"/>
  <c r="S80" i="1" s="1"/>
  <c r="P85" i="1"/>
  <c r="P86" i="1"/>
  <c r="R86" i="1"/>
  <c r="Q87" i="1"/>
  <c r="S87" i="1" s="1"/>
  <c r="R101" i="1"/>
  <c r="Q102" i="1"/>
  <c r="S102" i="1" s="1"/>
  <c r="Q111" i="1"/>
  <c r="S111" i="1" s="1"/>
  <c r="R114" i="1"/>
  <c r="R136" i="1"/>
  <c r="Q138" i="1"/>
  <c r="S138" i="1" s="1"/>
  <c r="R140" i="1"/>
  <c r="Q141" i="1"/>
  <c r="S141" i="1" s="1"/>
  <c r="R149" i="1"/>
  <c r="R152" i="1"/>
  <c r="Q153" i="1"/>
  <c r="S153" i="1" s="1"/>
  <c r="R156" i="1"/>
  <c r="Q167" i="1"/>
  <c r="S167" i="1" s="1"/>
  <c r="P170" i="1"/>
  <c r="P29" i="1"/>
  <c r="R29" i="1"/>
  <c r="Q171" i="1"/>
  <c r="S171" i="1" s="1"/>
  <c r="R183" i="1"/>
  <c r="Q192" i="1"/>
  <c r="S192" i="1" s="1"/>
  <c r="P194" i="1"/>
  <c r="P195" i="1"/>
  <c r="R195" i="1"/>
  <c r="Q196" i="1"/>
  <c r="S196" i="1" s="1"/>
  <c r="R206" i="1"/>
  <c r="Q207" i="1"/>
  <c r="S207" i="1" s="1"/>
  <c r="Q238" i="1"/>
  <c r="S238" i="1" s="1"/>
  <c r="R290" i="1"/>
  <c r="R293" i="1"/>
  <c r="P305" i="1"/>
  <c r="R324" i="1"/>
  <c r="P328" i="1"/>
  <c r="Q329" i="1"/>
  <c r="S329" i="1" s="1"/>
  <c r="P336" i="1"/>
  <c r="Q337" i="1"/>
  <c r="S337" i="1" s="1"/>
  <c r="R343" i="1"/>
  <c r="R350" i="1"/>
  <c r="P351" i="1"/>
  <c r="R357" i="1"/>
  <c r="R365" i="1"/>
  <c r="P366" i="1"/>
  <c r="P388" i="1"/>
  <c r="R394" i="1"/>
  <c r="R396" i="1"/>
  <c r="Q136" i="1"/>
  <c r="S136" i="1" s="1"/>
  <c r="P155" i="1"/>
  <c r="R237" i="1"/>
  <c r="P348" i="1"/>
  <c r="Q348" i="1"/>
  <c r="S348" i="1" s="1"/>
  <c r="P31" i="1"/>
  <c r="P57" i="1"/>
  <c r="Q62" i="1"/>
  <c r="S62" i="1" s="1"/>
  <c r="P87" i="1"/>
  <c r="Q103" i="1"/>
  <c r="S103" i="1" s="1"/>
  <c r="R119" i="1"/>
  <c r="Q127" i="1"/>
  <c r="S127" i="1" s="1"/>
  <c r="Q150" i="1"/>
  <c r="S150" i="1" s="1"/>
  <c r="Q158" i="1"/>
  <c r="S158" i="1" s="1"/>
  <c r="P164" i="1"/>
  <c r="P171" i="1"/>
  <c r="Q184" i="1"/>
  <c r="S184" i="1" s="1"/>
  <c r="Q190" i="1"/>
  <c r="S190" i="1" s="1"/>
  <c r="P196" i="1"/>
  <c r="P198" i="1"/>
  <c r="Q198" i="1"/>
  <c r="S198" i="1" s="1"/>
  <c r="P202" i="1"/>
  <c r="Q218" i="1"/>
  <c r="S218" i="1" s="1"/>
  <c r="Q220" i="1"/>
  <c r="S220" i="1" s="1"/>
  <c r="P226" i="1"/>
  <c r="Q226" i="1"/>
  <c r="S226" i="1" s="1"/>
  <c r="R243" i="1"/>
  <c r="R247" i="1"/>
  <c r="R364" i="1"/>
  <c r="P401" i="1"/>
  <c r="Q401" i="1"/>
  <c r="S401" i="1" s="1"/>
  <c r="P56" i="1"/>
  <c r="Q52" i="1"/>
  <c r="S52" i="1" s="1"/>
  <c r="P58" i="1"/>
  <c r="R81" i="1"/>
  <c r="R102" i="1"/>
  <c r="Q137" i="1"/>
  <c r="S137" i="1" s="1"/>
  <c r="P53" i="1"/>
  <c r="R53" i="1"/>
  <c r="P121" i="1"/>
  <c r="S65" i="1"/>
  <c r="R109" i="1"/>
  <c r="R111" i="1"/>
  <c r="R115" i="1"/>
  <c r="R131" i="1"/>
  <c r="R137" i="1"/>
  <c r="R139" i="1"/>
  <c r="R143" i="1"/>
  <c r="R144" i="1"/>
  <c r="R146" i="1"/>
  <c r="P150" i="1"/>
  <c r="P151" i="1"/>
  <c r="R151" i="1"/>
  <c r="R153" i="1"/>
  <c r="P158" i="1"/>
  <c r="P159" i="1"/>
  <c r="R159" i="1"/>
  <c r="R161" i="1"/>
  <c r="P166" i="1"/>
  <c r="R166" i="1"/>
  <c r="R168" i="1"/>
  <c r="P175" i="1"/>
  <c r="P176" i="1"/>
  <c r="R176" i="1"/>
  <c r="R178" i="1"/>
  <c r="P184" i="1"/>
  <c r="P186" i="1"/>
  <c r="R186" i="1"/>
  <c r="R187" i="1"/>
  <c r="P190" i="1"/>
  <c r="P191" i="1"/>
  <c r="R191" i="1"/>
  <c r="R193" i="1"/>
  <c r="R198" i="1"/>
  <c r="Q199" i="1"/>
  <c r="S199" i="1" s="1"/>
  <c r="Q201" i="1"/>
  <c r="S201" i="1" s="1"/>
  <c r="R202" i="1"/>
  <c r="P206" i="1"/>
  <c r="P213" i="1"/>
  <c r="Q215" i="1"/>
  <c r="S215" i="1" s="1"/>
  <c r="R232" i="1"/>
  <c r="P233" i="1"/>
  <c r="R233" i="1"/>
  <c r="R234" i="1"/>
  <c r="R240" i="1"/>
  <c r="P409" i="1"/>
  <c r="Q172" i="1"/>
  <c r="S172" i="1" s="1"/>
  <c r="P23" i="1"/>
  <c r="R25" i="1"/>
  <c r="P36" i="1"/>
  <c r="P17" i="1"/>
  <c r="P43" i="1"/>
  <c r="P45" i="1"/>
  <c r="P51" i="1"/>
  <c r="P95" i="1"/>
  <c r="P156" i="1"/>
  <c r="Q175" i="1"/>
  <c r="S175" i="1" s="1"/>
  <c r="P182" i="1"/>
  <c r="P172" i="1"/>
  <c r="Q18" i="1"/>
  <c r="S18" i="1" s="1"/>
  <c r="P19" i="1"/>
  <c r="R19" i="1"/>
  <c r="P20" i="1"/>
  <c r="Q26" i="1"/>
  <c r="S26" i="1" s="1"/>
  <c r="Q32" i="1"/>
  <c r="S32" i="1" s="1"/>
  <c r="P33" i="1"/>
  <c r="P44" i="1"/>
  <c r="P48" i="1"/>
  <c r="Q48" i="1"/>
  <c r="S48" i="1" s="1"/>
  <c r="R52" i="1"/>
  <c r="R55" i="1"/>
  <c r="Q59" i="1"/>
  <c r="S59" i="1" s="1"/>
  <c r="P63" i="1"/>
  <c r="P76" i="1"/>
  <c r="P78" i="1"/>
  <c r="P79" i="1"/>
  <c r="Q84" i="1"/>
  <c r="S84" i="1" s="1"/>
  <c r="R87" i="1"/>
  <c r="R92" i="1"/>
  <c r="R93" i="1"/>
  <c r="Q96" i="1"/>
  <c r="S96" i="1" s="1"/>
  <c r="R97" i="1"/>
  <c r="Q99" i="1"/>
  <c r="S99" i="1" s="1"/>
  <c r="R18" i="1"/>
  <c r="Q21" i="1"/>
  <c r="S21" i="1" s="1"/>
  <c r="P24" i="1"/>
  <c r="R26" i="1"/>
  <c r="P27" i="1"/>
  <c r="R27" i="1"/>
  <c r="Q28" i="1"/>
  <c r="S28" i="1" s="1"/>
  <c r="Q34" i="1"/>
  <c r="S34" i="1" s="1"/>
  <c r="P37" i="1"/>
  <c r="Q100" i="1"/>
  <c r="S100" i="1" s="1"/>
  <c r="Q40" i="1"/>
  <c r="S40" i="1" s="1"/>
  <c r="R40" i="1"/>
  <c r="Q41" i="1"/>
  <c r="S41" i="1" s="1"/>
  <c r="P42" i="1"/>
  <c r="R48" i="1"/>
  <c r="Q49" i="1"/>
  <c r="S49" i="1" s="1"/>
  <c r="P54" i="1"/>
  <c r="Q56" i="1"/>
  <c r="S56" i="1" s="1"/>
  <c r="P59" i="1"/>
  <c r="P60" i="1"/>
  <c r="R60" i="1"/>
  <c r="Q61" i="1"/>
  <c r="S61" i="1" s="1"/>
  <c r="R72" i="1"/>
  <c r="P80" i="1"/>
  <c r="R88" i="1"/>
  <c r="R90" i="1"/>
  <c r="P94" i="1"/>
  <c r="Q94" i="1"/>
  <c r="S94" i="1" s="1"/>
  <c r="R103" i="1"/>
  <c r="P104" i="1"/>
  <c r="Q118" i="1"/>
  <c r="S118" i="1" s="1"/>
  <c r="R122" i="1"/>
  <c r="R128" i="1"/>
  <c r="R129" i="1"/>
  <c r="Q132" i="1"/>
  <c r="S132" i="1" s="1"/>
  <c r="Q135" i="1"/>
  <c r="S135" i="1" s="1"/>
  <c r="R203" i="1"/>
  <c r="P210" i="1"/>
  <c r="R248" i="1"/>
  <c r="P369" i="1"/>
  <c r="P74" i="1"/>
  <c r="P75" i="1"/>
  <c r="R75" i="1"/>
  <c r="Q76" i="1"/>
  <c r="S76" i="1" s="1"/>
  <c r="R77" i="1"/>
  <c r="P82" i="1"/>
  <c r="R82" i="1"/>
  <c r="Q83" i="1"/>
  <c r="S83" i="1" s="1"/>
  <c r="R84" i="1"/>
  <c r="R89" i="1"/>
  <c r="P90" i="1"/>
  <c r="P92" i="1"/>
  <c r="Q92" i="1"/>
  <c r="S92" i="1" s="1"/>
  <c r="R96" i="1"/>
  <c r="Q47" i="1"/>
  <c r="S47" i="1" s="1"/>
  <c r="P99" i="1"/>
  <c r="R105" i="1"/>
  <c r="Q106" i="1"/>
  <c r="S106" i="1" s="1"/>
  <c r="P108" i="1"/>
  <c r="R110" i="1"/>
  <c r="Q117" i="1"/>
  <c r="S117" i="1" s="1"/>
  <c r="R118" i="1"/>
  <c r="R124" i="1"/>
  <c r="Q126" i="1"/>
  <c r="S126" i="1" s="1"/>
  <c r="R127" i="1"/>
  <c r="R132" i="1"/>
  <c r="R133" i="1"/>
  <c r="Q134" i="1"/>
  <c r="S134" i="1" s="1"/>
  <c r="R135" i="1"/>
  <c r="Q140" i="1"/>
  <c r="S140" i="1" s="1"/>
  <c r="Q147" i="1"/>
  <c r="S147" i="1" s="1"/>
  <c r="P152" i="1"/>
  <c r="Q154" i="1"/>
  <c r="S154" i="1" s="1"/>
  <c r="P160" i="1"/>
  <c r="Q162" i="1"/>
  <c r="S162" i="1" s="1"/>
  <c r="P167" i="1"/>
  <c r="Q170" i="1"/>
  <c r="S170" i="1" s="1"/>
  <c r="P177" i="1"/>
  <c r="Q179" i="1"/>
  <c r="S179" i="1" s="1"/>
  <c r="P192" i="1"/>
  <c r="Q194" i="1"/>
  <c r="S194" i="1" s="1"/>
  <c r="P199" i="1"/>
  <c r="Q200" i="1"/>
  <c r="S200" i="1" s="1"/>
  <c r="R201" i="1"/>
  <c r="P204" i="1"/>
  <c r="P205" i="1"/>
  <c r="R205" i="1"/>
  <c r="Q206" i="1"/>
  <c r="S206" i="1" s="1"/>
  <c r="R207" i="1"/>
  <c r="Q211" i="1"/>
  <c r="S211" i="1" s="1"/>
  <c r="Q212" i="1"/>
  <c r="S212" i="1" s="1"/>
  <c r="P222" i="1"/>
  <c r="Q222" i="1"/>
  <c r="S222" i="1" s="1"/>
  <c r="P229" i="1"/>
  <c r="Q229" i="1"/>
  <c r="S229" i="1" s="1"/>
  <c r="P239" i="1"/>
  <c r="R244" i="1"/>
  <c r="P208" i="1"/>
  <c r="P209" i="1"/>
  <c r="R209" i="1"/>
  <c r="R211" i="1"/>
  <c r="P212" i="1"/>
  <c r="R212" i="1"/>
  <c r="P214" i="1"/>
  <c r="R215" i="1"/>
  <c r="P217" i="1"/>
  <c r="R217" i="1"/>
  <c r="P219" i="1"/>
  <c r="R220" i="1"/>
  <c r="P221" i="1"/>
  <c r="R221" i="1"/>
  <c r="P223" i="1"/>
  <c r="R224" i="1"/>
  <c r="P225" i="1"/>
  <c r="R225" i="1"/>
  <c r="P227" i="1"/>
  <c r="P228" i="1"/>
  <c r="R228" i="1"/>
  <c r="P230" i="1"/>
  <c r="R231" i="1"/>
  <c r="Q244" i="1"/>
  <c r="S244" i="1" s="1"/>
  <c r="Q246" i="1"/>
  <c r="S246" i="1" s="1"/>
  <c r="Q253" i="1"/>
  <c r="S253" i="1" s="1"/>
  <c r="S255" i="1"/>
  <c r="R257" i="1"/>
  <c r="R258" i="1"/>
  <c r="R259" i="1"/>
  <c r="R263" i="1"/>
  <c r="R264" i="1"/>
  <c r="Q265" i="1"/>
  <c r="S265" i="1" s="1"/>
  <c r="Q272" i="1"/>
  <c r="S272" i="1" s="1"/>
  <c r="Q278" i="1"/>
  <c r="S278" i="1" s="1"/>
  <c r="R281" i="1"/>
  <c r="P287" i="1"/>
  <c r="P288" i="1"/>
  <c r="R288" i="1"/>
  <c r="Q289" i="1"/>
  <c r="S289" i="1" s="1"/>
  <c r="Q291" i="1"/>
  <c r="S291" i="1" s="1"/>
  <c r="Q294" i="1"/>
  <c r="S294" i="1" s="1"/>
  <c r="R297" i="1"/>
  <c r="P303" i="1"/>
  <c r="P304" i="1"/>
  <c r="R304" i="1"/>
  <c r="Q305" i="1"/>
  <c r="S305" i="1" s="1"/>
  <c r="Q307" i="1"/>
  <c r="S307" i="1" s="1"/>
  <c r="Q310" i="1"/>
  <c r="S310" i="1" s="1"/>
  <c r="R313" i="1"/>
  <c r="P319" i="1"/>
  <c r="P320" i="1"/>
  <c r="R320" i="1"/>
  <c r="Q314" i="1"/>
  <c r="S314" i="1" s="1"/>
  <c r="Q325" i="1"/>
  <c r="S325" i="1" s="1"/>
  <c r="R335" i="1"/>
  <c r="Q336" i="1"/>
  <c r="S336" i="1" s="1"/>
  <c r="R338" i="1"/>
  <c r="R340" i="1"/>
  <c r="R341" i="1"/>
  <c r="Q344" i="1"/>
  <c r="S344" i="1" s="1"/>
  <c r="P350" i="1"/>
  <c r="P353" i="1"/>
  <c r="R372" i="1"/>
  <c r="P373" i="1"/>
  <c r="R374" i="1"/>
  <c r="Q375" i="1"/>
  <c r="S375" i="1" s="1"/>
  <c r="P389" i="1"/>
  <c r="Q392" i="1"/>
  <c r="S392" i="1" s="1"/>
  <c r="R409" i="1"/>
  <c r="P357" i="1"/>
  <c r="P370" i="1"/>
  <c r="R381" i="1"/>
  <c r="P384" i="1"/>
  <c r="P387" i="1"/>
  <c r="S387" i="1"/>
  <c r="P393" i="1"/>
  <c r="Q395" i="1"/>
  <c r="S395" i="1" s="1"/>
  <c r="P402" i="1"/>
  <c r="P405" i="1"/>
  <c r="Q224" i="1"/>
  <c r="S224" i="1" s="1"/>
  <c r="Q225" i="1"/>
  <c r="S225" i="1" s="1"/>
  <c r="Q228" i="1"/>
  <c r="S228" i="1" s="1"/>
  <c r="Q231" i="1"/>
  <c r="S231" i="1" s="1"/>
  <c r="Q232" i="1"/>
  <c r="S232" i="1" s="1"/>
  <c r="P238" i="1"/>
  <c r="Q242" i="1"/>
  <c r="S242" i="1" s="1"/>
  <c r="Q248" i="1"/>
  <c r="S248" i="1" s="1"/>
  <c r="Q250" i="1"/>
  <c r="S250" i="1" s="1"/>
  <c r="Q256" i="1"/>
  <c r="S256" i="1" s="1"/>
  <c r="R260" i="1"/>
  <c r="Q261" i="1"/>
  <c r="S261" i="1" s="1"/>
  <c r="R262" i="1"/>
  <c r="R265" i="1"/>
  <c r="P279" i="1"/>
  <c r="P280" i="1"/>
  <c r="R280" i="1"/>
  <c r="Q281" i="1"/>
  <c r="S281" i="1" s="1"/>
  <c r="Q283" i="1"/>
  <c r="S283" i="1" s="1"/>
  <c r="Q286" i="1"/>
  <c r="S286" i="1" s="1"/>
  <c r="R289" i="1"/>
  <c r="P295" i="1"/>
  <c r="P296" i="1"/>
  <c r="R296" i="1"/>
  <c r="Q297" i="1"/>
  <c r="S297" i="1" s="1"/>
  <c r="Q299" i="1"/>
  <c r="S299" i="1" s="1"/>
  <c r="Q302" i="1"/>
  <c r="S302" i="1" s="1"/>
  <c r="R305" i="1"/>
  <c r="P311" i="1"/>
  <c r="P312" i="1"/>
  <c r="R312" i="1"/>
  <c r="Q313" i="1"/>
  <c r="S313" i="1" s="1"/>
  <c r="Q315" i="1"/>
  <c r="S315" i="1" s="1"/>
  <c r="Q318" i="1"/>
  <c r="S318" i="1" s="1"/>
  <c r="R314" i="1"/>
  <c r="R327" i="1"/>
  <c r="Q328" i="1"/>
  <c r="S328" i="1" s="1"/>
  <c r="R330" i="1"/>
  <c r="R332" i="1"/>
  <c r="R333" i="1"/>
  <c r="R345" i="1"/>
  <c r="R356" i="1"/>
  <c r="R390" i="1"/>
  <c r="P391" i="1"/>
  <c r="R272" i="1"/>
  <c r="R276" i="1"/>
  <c r="Q277" i="1"/>
  <c r="S277" i="1" s="1"/>
  <c r="R278" i="1"/>
  <c r="P283" i="1"/>
  <c r="P284" i="1"/>
  <c r="R284" i="1"/>
  <c r="Q285" i="1"/>
  <c r="S285" i="1" s="1"/>
  <c r="R286" i="1"/>
  <c r="P291" i="1"/>
  <c r="P292" i="1"/>
  <c r="R292" i="1"/>
  <c r="Q293" i="1"/>
  <c r="S293" i="1" s="1"/>
  <c r="R294" i="1"/>
  <c r="P299" i="1"/>
  <c r="P300" i="1"/>
  <c r="R300" i="1"/>
  <c r="Q301" i="1"/>
  <c r="S301" i="1" s="1"/>
  <c r="R302" i="1"/>
  <c r="P307" i="1"/>
  <c r="P308" i="1"/>
  <c r="R308" i="1"/>
  <c r="Q309" i="1"/>
  <c r="S309" i="1" s="1"/>
  <c r="R310" i="1"/>
  <c r="P315" i="1"/>
  <c r="P316" i="1"/>
  <c r="R316" i="1"/>
  <c r="Q317" i="1"/>
  <c r="S317" i="1" s="1"/>
  <c r="R318" i="1"/>
  <c r="R325" i="1"/>
  <c r="Q326" i="1"/>
  <c r="S326" i="1" s="1"/>
  <c r="R331" i="1"/>
  <c r="Q332" i="1"/>
  <c r="S332" i="1" s="1"/>
  <c r="Q334" i="1"/>
  <c r="S334" i="1" s="1"/>
  <c r="R339" i="1"/>
  <c r="Q340" i="1"/>
  <c r="S340" i="1" s="1"/>
  <c r="R346" i="1"/>
  <c r="Q347" i="1"/>
  <c r="S347" i="1" s="1"/>
  <c r="R348" i="1"/>
  <c r="R351" i="1"/>
  <c r="R353" i="1"/>
  <c r="Q356" i="1"/>
  <c r="S356" i="1" s="1"/>
  <c r="P360" i="1"/>
  <c r="P365" i="1"/>
  <c r="P367" i="1"/>
  <c r="R371" i="1"/>
  <c r="Q372" i="1"/>
  <c r="S372" i="1" s="1"/>
  <c r="R373" i="1"/>
  <c r="P378" i="1"/>
  <c r="P385" i="1"/>
  <c r="R389" i="1"/>
  <c r="Q390" i="1"/>
  <c r="S390" i="1" s="1"/>
  <c r="R391" i="1"/>
  <c r="P395" i="1"/>
  <c r="P398" i="1"/>
  <c r="P399" i="1"/>
  <c r="R403" i="1"/>
  <c r="Q404" i="1"/>
  <c r="S404" i="1" s="1"/>
  <c r="R405" i="1"/>
  <c r="P277" i="1"/>
  <c r="P285" i="1"/>
  <c r="P293" i="1"/>
  <c r="P301" i="1"/>
  <c r="P309" i="1"/>
  <c r="P317" i="1"/>
  <c r="R326" i="1"/>
  <c r="R328" i="1"/>
  <c r="R329" i="1"/>
  <c r="P332" i="1"/>
  <c r="R334" i="1"/>
  <c r="R336" i="1"/>
  <c r="R337" i="1"/>
  <c r="P340" i="1"/>
  <c r="R342" i="1"/>
  <c r="R344" i="1"/>
  <c r="P349" i="1"/>
  <c r="P359" i="1"/>
  <c r="R367" i="1"/>
  <c r="R369" i="1"/>
  <c r="P376" i="1"/>
  <c r="P381" i="1"/>
  <c r="R385" i="1"/>
  <c r="Q386" i="1"/>
  <c r="S386" i="1" s="1"/>
  <c r="R387" i="1"/>
  <c r="P392" i="1"/>
  <c r="P396" i="1"/>
  <c r="Q398" i="1"/>
  <c r="S398" i="1" s="1"/>
  <c r="R399" i="1"/>
  <c r="Q400" i="1"/>
  <c r="S400" i="1" s="1"/>
  <c r="R401" i="1"/>
  <c r="P406" i="1"/>
  <c r="P18" i="1"/>
  <c r="P21" i="1"/>
  <c r="P26" i="1"/>
  <c r="P52" i="1"/>
  <c r="R20" i="1"/>
  <c r="P22" i="1"/>
  <c r="R33" i="1"/>
  <c r="R17" i="1"/>
  <c r="P40" i="1"/>
  <c r="R42" i="1"/>
  <c r="R45" i="1"/>
  <c r="R58" i="1"/>
  <c r="P62" i="1"/>
  <c r="R64" i="1"/>
  <c r="R172" i="1"/>
  <c r="Q19" i="1"/>
  <c r="S19" i="1" s="1"/>
  <c r="Q27" i="1"/>
  <c r="S27" i="1" s="1"/>
  <c r="Q31" i="1"/>
  <c r="S31" i="1" s="1"/>
  <c r="R34" i="1"/>
  <c r="Q35" i="1"/>
  <c r="S35" i="1" s="1"/>
  <c r="Q43" i="1"/>
  <c r="S43" i="1" s="1"/>
  <c r="R49" i="1"/>
  <c r="Q53" i="1"/>
  <c r="S53" i="1" s="1"/>
  <c r="Q57" i="1"/>
  <c r="S57" i="1" s="1"/>
  <c r="R59" i="1"/>
  <c r="Q60" i="1"/>
  <c r="S60" i="1" s="1"/>
  <c r="R65" i="1"/>
  <c r="R74" i="1"/>
  <c r="Q75" i="1"/>
  <c r="S75" i="1" s="1"/>
  <c r="R78" i="1"/>
  <c r="Q79" i="1"/>
  <c r="S79" i="1" s="1"/>
  <c r="Q82" i="1"/>
  <c r="S82" i="1" s="1"/>
  <c r="R85" i="1"/>
  <c r="Q86" i="1"/>
  <c r="S86" i="1" s="1"/>
  <c r="R91" i="1"/>
  <c r="R99" i="1"/>
  <c r="R104" i="1"/>
  <c r="R108" i="1"/>
  <c r="P111" i="1"/>
  <c r="R112" i="1"/>
  <c r="P115" i="1"/>
  <c r="R116" i="1"/>
  <c r="P116" i="1"/>
  <c r="P119" i="1"/>
  <c r="P128" i="1"/>
  <c r="P132" i="1"/>
  <c r="P138" i="1"/>
  <c r="P141" i="1"/>
  <c r="P145" i="1"/>
  <c r="P148" i="1"/>
  <c r="P25" i="1"/>
  <c r="P55" i="1"/>
  <c r="P72" i="1"/>
  <c r="P77" i="1"/>
  <c r="P81" i="1"/>
  <c r="P84" i="1"/>
  <c r="P88" i="1"/>
  <c r="P97" i="1"/>
  <c r="P103" i="1"/>
  <c r="P107" i="1"/>
  <c r="P110" i="1"/>
  <c r="Q110" i="1"/>
  <c r="S110" i="1" s="1"/>
  <c r="P114" i="1"/>
  <c r="Q114" i="1"/>
  <c r="S114" i="1" s="1"/>
  <c r="P120" i="1"/>
  <c r="Q120" i="1"/>
  <c r="S120" i="1" s="1"/>
  <c r="P124" i="1"/>
  <c r="Q124" i="1"/>
  <c r="S124" i="1" s="1"/>
  <c r="P129" i="1"/>
  <c r="Q129" i="1"/>
  <c r="S129" i="1" s="1"/>
  <c r="P133" i="1"/>
  <c r="Q133" i="1"/>
  <c r="S133" i="1" s="1"/>
  <c r="P137" i="1"/>
  <c r="P140" i="1"/>
  <c r="P143" i="1"/>
  <c r="P147" i="1"/>
  <c r="P100" i="1"/>
  <c r="P89" i="1"/>
  <c r="P96" i="1"/>
  <c r="P47" i="1"/>
  <c r="P101" i="1"/>
  <c r="P102" i="1"/>
  <c r="P105" i="1"/>
  <c r="P106" i="1"/>
  <c r="P109" i="1"/>
  <c r="P144" i="1"/>
  <c r="Q144" i="1"/>
  <c r="S144" i="1" s="1"/>
  <c r="R113" i="1"/>
  <c r="P113" i="1"/>
  <c r="P117" i="1"/>
  <c r="P122" i="1"/>
  <c r="P126" i="1"/>
  <c r="P130" i="1"/>
  <c r="P134" i="1"/>
  <c r="R150" i="1"/>
  <c r="Q151" i="1"/>
  <c r="S151" i="1" s="1"/>
  <c r="R154" i="1"/>
  <c r="Q155" i="1"/>
  <c r="S155" i="1" s="1"/>
  <c r="R158" i="1"/>
  <c r="Q159" i="1"/>
  <c r="S159" i="1" s="1"/>
  <c r="R162" i="1"/>
  <c r="Q163" i="1"/>
  <c r="S163" i="1" s="1"/>
  <c r="Q166" i="1"/>
  <c r="S166" i="1" s="1"/>
  <c r="R170" i="1"/>
  <c r="Q29" i="1"/>
  <c r="S29" i="1" s="1"/>
  <c r="R175" i="1"/>
  <c r="Q176" i="1"/>
  <c r="S176" i="1" s="1"/>
  <c r="R179" i="1"/>
  <c r="Q180" i="1"/>
  <c r="S180" i="1" s="1"/>
  <c r="R184" i="1"/>
  <c r="Q186" i="1"/>
  <c r="S186" i="1" s="1"/>
  <c r="R188" i="1"/>
  <c r="R190" i="1"/>
  <c r="Q191" i="1"/>
  <c r="S191" i="1" s="1"/>
  <c r="R194" i="1"/>
  <c r="Q195" i="1"/>
  <c r="S195" i="1" s="1"/>
  <c r="R199" i="1"/>
  <c r="R204" i="1"/>
  <c r="Q205" i="1"/>
  <c r="S205" i="1" s="1"/>
  <c r="R208" i="1"/>
  <c r="Q209" i="1"/>
  <c r="S209" i="1" s="1"/>
  <c r="R213" i="1"/>
  <c r="R218" i="1"/>
  <c r="R222" i="1"/>
  <c r="R226" i="1"/>
  <c r="R229" i="1"/>
  <c r="R238" i="1"/>
  <c r="P243" i="1"/>
  <c r="Q243" i="1"/>
  <c r="S243" i="1" s="1"/>
  <c r="P247" i="1"/>
  <c r="Q247" i="1"/>
  <c r="S247" i="1" s="1"/>
  <c r="P257" i="1"/>
  <c r="P260" i="1"/>
  <c r="P263" i="1"/>
  <c r="P272" i="1"/>
  <c r="P118" i="1"/>
  <c r="P123" i="1"/>
  <c r="P127" i="1"/>
  <c r="P131" i="1"/>
  <c r="P135" i="1"/>
  <c r="P139" i="1"/>
  <c r="P142" i="1"/>
  <c r="P146" i="1"/>
  <c r="P149" i="1"/>
  <c r="P153" i="1"/>
  <c r="P157" i="1"/>
  <c r="P161" i="1"/>
  <c r="P165" i="1"/>
  <c r="P168" i="1"/>
  <c r="P174" i="1"/>
  <c r="P178" i="1"/>
  <c r="P183" i="1"/>
  <c r="P187" i="1"/>
  <c r="P193" i="1"/>
  <c r="P197" i="1"/>
  <c r="P201" i="1"/>
  <c r="P203" i="1"/>
  <c r="P207" i="1"/>
  <c r="P258" i="1"/>
  <c r="Q258" i="1"/>
  <c r="S258" i="1" s="1"/>
  <c r="P264" i="1"/>
  <c r="Q264" i="1"/>
  <c r="S264" i="1" s="1"/>
  <c r="P276" i="1"/>
  <c r="Q276" i="1"/>
  <c r="S276" i="1" s="1"/>
  <c r="P189" i="1"/>
  <c r="P242" i="1"/>
  <c r="P246" i="1"/>
  <c r="P250" i="1"/>
  <c r="P255" i="1"/>
  <c r="Q210" i="1"/>
  <c r="S210" i="1" s="1"/>
  <c r="P211" i="1"/>
  <c r="Q214" i="1"/>
  <c r="S214" i="1" s="1"/>
  <c r="P215" i="1"/>
  <c r="Q219" i="1"/>
  <c r="S219" i="1" s="1"/>
  <c r="P220" i="1"/>
  <c r="Q223" i="1"/>
  <c r="S223" i="1" s="1"/>
  <c r="P224" i="1"/>
  <c r="Q227" i="1"/>
  <c r="S227" i="1" s="1"/>
  <c r="Q230" i="1"/>
  <c r="S230" i="1" s="1"/>
  <c r="P231" i="1"/>
  <c r="Q234" i="1"/>
  <c r="S234" i="1" s="1"/>
  <c r="P236" i="1"/>
  <c r="Q239" i="1"/>
  <c r="S239" i="1" s="1"/>
  <c r="P240" i="1"/>
  <c r="P241" i="1"/>
  <c r="P244" i="1"/>
  <c r="P245" i="1"/>
  <c r="P248" i="1"/>
  <c r="P249" i="1"/>
  <c r="P253" i="1"/>
  <c r="P254" i="1"/>
  <c r="P256" i="1"/>
  <c r="P261" i="1"/>
  <c r="P265" i="1"/>
  <c r="R279" i="1"/>
  <c r="Q280" i="1"/>
  <c r="S280" i="1" s="1"/>
  <c r="R283" i="1"/>
  <c r="Q284" i="1"/>
  <c r="S284" i="1" s="1"/>
  <c r="R287" i="1"/>
  <c r="Q288" i="1"/>
  <c r="S288" i="1" s="1"/>
  <c r="R291" i="1"/>
  <c r="Q292" i="1"/>
  <c r="S292" i="1" s="1"/>
  <c r="R295" i="1"/>
  <c r="Q296" i="1"/>
  <c r="S296" i="1" s="1"/>
  <c r="R299" i="1"/>
  <c r="Q300" i="1"/>
  <c r="S300" i="1" s="1"/>
  <c r="R303" i="1"/>
  <c r="Q304" i="1"/>
  <c r="S304" i="1" s="1"/>
  <c r="R307" i="1"/>
  <c r="Q308" i="1"/>
  <c r="S308" i="1" s="1"/>
  <c r="R311" i="1"/>
  <c r="Q312" i="1"/>
  <c r="S312" i="1" s="1"/>
  <c r="R315" i="1"/>
  <c r="Q316" i="1"/>
  <c r="S316" i="1" s="1"/>
  <c r="R319" i="1"/>
  <c r="Q320" i="1"/>
  <c r="S320" i="1" s="1"/>
  <c r="P342" i="1"/>
  <c r="Q342" i="1"/>
  <c r="S342" i="1" s="1"/>
  <c r="P344" i="1"/>
  <c r="P259" i="1"/>
  <c r="P262" i="1"/>
  <c r="P266" i="1"/>
  <c r="P278" i="1"/>
  <c r="P282" i="1"/>
  <c r="P286" i="1"/>
  <c r="P290" i="1"/>
  <c r="P294" i="1"/>
  <c r="P298" i="1"/>
  <c r="P302" i="1"/>
  <c r="P306" i="1"/>
  <c r="P310" i="1"/>
  <c r="P318" i="1"/>
  <c r="P324" i="1"/>
  <c r="P326" i="1"/>
  <c r="P330" i="1"/>
  <c r="P334" i="1"/>
  <c r="P338" i="1"/>
  <c r="P346" i="1"/>
  <c r="Q346" i="1"/>
  <c r="S346" i="1" s="1"/>
  <c r="P325" i="1"/>
  <c r="P329" i="1"/>
  <c r="P333" i="1"/>
  <c r="P337" i="1"/>
  <c r="P341" i="1"/>
  <c r="Q327" i="1"/>
  <c r="S327" i="1" s="1"/>
  <c r="P327" i="1"/>
  <c r="Q331" i="1"/>
  <c r="S331" i="1" s="1"/>
  <c r="P331" i="1"/>
  <c r="Q335" i="1"/>
  <c r="S335" i="1" s="1"/>
  <c r="P335" i="1"/>
  <c r="Q339" i="1"/>
  <c r="S339" i="1" s="1"/>
  <c r="P339" i="1"/>
  <c r="P345" i="1"/>
  <c r="P343" i="1"/>
  <c r="P347" i="1"/>
  <c r="R349" i="1"/>
  <c r="Q350" i="1"/>
  <c r="S350" i="1" s="1"/>
  <c r="R352" i="1"/>
  <c r="Q353" i="1"/>
  <c r="S353" i="1" s="1"/>
  <c r="Q357" i="1"/>
  <c r="S357" i="1" s="1"/>
  <c r="P358" i="1"/>
  <c r="R360" i="1"/>
  <c r="R366" i="1"/>
  <c r="Q367" i="1"/>
  <c r="S367" i="1" s="1"/>
  <c r="P368" i="1"/>
  <c r="R370" i="1"/>
  <c r="Q371" i="1"/>
  <c r="S371" i="1" s="1"/>
  <c r="P372" i="1"/>
  <c r="Q374" i="1"/>
  <c r="S374" i="1" s="1"/>
  <c r="P375" i="1"/>
  <c r="R378" i="1"/>
  <c r="Q381" i="1"/>
  <c r="S381" i="1" s="1"/>
  <c r="P382" i="1"/>
  <c r="R384" i="1"/>
  <c r="Q385" i="1"/>
  <c r="S385" i="1" s="1"/>
  <c r="P386" i="1"/>
  <c r="R388" i="1"/>
  <c r="Q389" i="1"/>
  <c r="S389" i="1" s="1"/>
  <c r="P390" i="1"/>
  <c r="R392" i="1"/>
  <c r="Q393" i="1"/>
  <c r="S393" i="1" s="1"/>
  <c r="P394" i="1"/>
  <c r="R395" i="1"/>
  <c r="Q396" i="1"/>
  <c r="S396" i="1" s="1"/>
  <c r="P397" i="1"/>
  <c r="Q399" i="1"/>
  <c r="S399" i="1" s="1"/>
  <c r="P400" i="1"/>
  <c r="R402" i="1"/>
  <c r="Q403" i="1"/>
  <c r="S403" i="1" s="1"/>
  <c r="P404" i="1"/>
  <c r="R406" i="1"/>
  <c r="Q409" i="1"/>
  <c r="S409" i="1" s="1"/>
  <c r="P410" i="1" l="1"/>
  <c r="Q410" i="1"/>
  <c r="S16" i="1"/>
  <c r="S410" i="1" s="1"/>
  <c r="R410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ZamariaMC</author>
  </authors>
  <commentList>
    <comment ref="S25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ZamariaMC: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24"/>
            <color indexed="81"/>
            <rFont val="Tahoma"/>
            <family val="2"/>
          </rPr>
          <t>.37</t>
        </r>
      </text>
    </comment>
    <comment ref="S97" authorId="0" shapeId="0" xr:uid="{00000000-0006-0000-0000-000002000000}">
      <text>
        <r>
          <rPr>
            <b/>
            <sz val="9"/>
            <color indexed="81"/>
            <rFont val="Tahoma"/>
            <family val="2"/>
          </rPr>
          <t>ZamariaMC: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20"/>
            <color indexed="81"/>
            <rFont val="Tahoma"/>
            <family val="2"/>
          </rPr>
          <t>.11</t>
        </r>
      </text>
    </comment>
    <comment ref="S98" authorId="0" shapeId="0" xr:uid="{00000000-0006-0000-0000-000003000000}">
      <text>
        <r>
          <rPr>
            <b/>
            <sz val="9"/>
            <color indexed="81"/>
            <rFont val="Tahoma"/>
            <family val="2"/>
          </rPr>
          <t>ZamariaMC: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20"/>
            <color indexed="81"/>
            <rFont val="Tahoma"/>
            <family val="2"/>
          </rPr>
          <t>.11</t>
        </r>
      </text>
    </comment>
  </commentList>
</comments>
</file>

<file path=xl/sharedStrings.xml><?xml version="1.0" encoding="utf-8"?>
<sst xmlns="http://schemas.openxmlformats.org/spreadsheetml/2006/main" count="2403" uniqueCount="981">
  <si>
    <t>Nómina de Sueldo: Empleados Fijos</t>
  </si>
  <si>
    <t xml:space="preserve">Reg. No. </t>
  </si>
  <si>
    <t>Nombre</t>
  </si>
  <si>
    <t>Departamento</t>
  </si>
  <si>
    <t xml:space="preserve">Funcion </t>
  </si>
  <si>
    <t>Estatus</t>
  </si>
  <si>
    <t>Sueldo Bruto (RD$)</t>
  </si>
  <si>
    <t>IS/R              (Ley 11-92)     (1*)</t>
  </si>
  <si>
    <t>Seguro Sávica</t>
  </si>
  <si>
    <t>Seguridad Social (LEY 87-01)</t>
  </si>
  <si>
    <t>Subtotal TSS</t>
  </si>
  <si>
    <t>Total Retenciones y Aportes</t>
  </si>
  <si>
    <t>Sueldo Neto (RD$)</t>
  </si>
  <si>
    <t>Sub-Cuenta No.</t>
  </si>
  <si>
    <t>Género</t>
  </si>
  <si>
    <t>Seguro de Pensión (9.97%)</t>
  </si>
  <si>
    <t>Riesgos Laborales (1.3%) (2*)</t>
  </si>
  <si>
    <t>Seguro de Salud (10.53%)    (3*)</t>
  </si>
  <si>
    <t>Registro Dependientes Adicionales (4*)</t>
  </si>
  <si>
    <t>Deducción Empleado</t>
  </si>
  <si>
    <t>Aportes Patronal</t>
  </si>
  <si>
    <t xml:space="preserve">F / M </t>
  </si>
  <si>
    <t>Empleado (2.87%)</t>
  </si>
  <si>
    <t>Patronal (7.10%)</t>
  </si>
  <si>
    <t>Empleado (3.04%)</t>
  </si>
  <si>
    <t>Patronal (7.09%)</t>
  </si>
  <si>
    <t>0986-2021</t>
  </si>
  <si>
    <t>DESPACHO DEL DIRECTOR EJECUTIVO</t>
  </si>
  <si>
    <t>DIRECTOR EJECUTIVO</t>
  </si>
  <si>
    <t>MASCULINO</t>
  </si>
  <si>
    <t>LIBRE NOM. Y REMOCIÓN</t>
  </si>
  <si>
    <t>0996-2021</t>
  </si>
  <si>
    <t xml:space="preserve">CRISTINA YANIBEL MESA GOMEZ </t>
  </si>
  <si>
    <t xml:space="preserve">SECRETARIA </t>
  </si>
  <si>
    <t xml:space="preserve">FEMENINO </t>
  </si>
  <si>
    <t xml:space="preserve">ESTATUS SIMPLIFICADO </t>
  </si>
  <si>
    <t>0991-2021</t>
  </si>
  <si>
    <t>MANUEL JOSE RYMER PEREZ</t>
  </si>
  <si>
    <t>COMISION NACIONAL DE EMERGENCIAS</t>
  </si>
  <si>
    <t>SECRETARIO EJECUTIVO</t>
  </si>
  <si>
    <t>CONFIANZA</t>
  </si>
  <si>
    <t>252-2014</t>
  </si>
  <si>
    <t>ROSA ELINA SANCHEZ SUERO</t>
  </si>
  <si>
    <t>AUXILIAR ADMINISTRATIVO I</t>
  </si>
  <si>
    <t>CARRERA ADMINISTRATIVA</t>
  </si>
  <si>
    <t>1008-2021</t>
  </si>
  <si>
    <t>BERNARDO RODRIGUEZ VIDAL</t>
  </si>
  <si>
    <t>SUBDIRECCIÓN</t>
  </si>
  <si>
    <t>SUBDIRECTOR EJECUTIVO</t>
  </si>
  <si>
    <t>720-2017</t>
  </si>
  <si>
    <t>ESTEFANY MENDOZA SOLIS</t>
  </si>
  <si>
    <t>SOPORTE AL USUARIO</t>
  </si>
  <si>
    <t>1005-2021</t>
  </si>
  <si>
    <t xml:space="preserve">LUIS JOSE RODRIGUEZ GIL </t>
  </si>
  <si>
    <t xml:space="preserve">AUXILIAR ADMINISTRATIVO </t>
  </si>
  <si>
    <t>718-2017</t>
  </si>
  <si>
    <t>EVELYN YADIRA CARABALLO ROSADO</t>
  </si>
  <si>
    <t>OFICINA DE LIBRE  ACCESO A LA INFORMACION</t>
  </si>
  <si>
    <t>SECRETARIA</t>
  </si>
  <si>
    <t>0987-2021</t>
  </si>
  <si>
    <t>RUBEN ANTONIO FRONTAL CARRAN</t>
  </si>
  <si>
    <t>SISTEMA INTEGRADO NACIONAL INFORMACIÓN</t>
  </si>
  <si>
    <t>SUB DIRECTOR / ENCARGADO DEL SINI</t>
  </si>
  <si>
    <t>617-2017</t>
  </si>
  <si>
    <t>LEIDY CAROLINA JIMENEZ</t>
  </si>
  <si>
    <t>0916-2020</t>
  </si>
  <si>
    <t>ENERCIDO ALCANTARA OGANDO</t>
  </si>
  <si>
    <t>AUXILIAR ADMINISTRATIVO</t>
  </si>
  <si>
    <t>0917-2020</t>
  </si>
  <si>
    <t>YOLENNY ADRIANA REYES DIAZ</t>
  </si>
  <si>
    <t>719-2017</t>
  </si>
  <si>
    <t>SCARLET PENELOPE REYES ALMANZAR</t>
  </si>
  <si>
    <t>DEPARTAMENTO DE PLANIFICACION Y DESARROLLO</t>
  </si>
  <si>
    <t>267-2014</t>
  </si>
  <si>
    <t>JULIA ALBERTINA SUNCAR MORALES</t>
  </si>
  <si>
    <t>CONSULTORA TÉCNICA</t>
  </si>
  <si>
    <t>0992-2021</t>
  </si>
  <si>
    <t>DAVID SANTIAGO RUIZ JIMENEZ</t>
  </si>
  <si>
    <t>DEPARTAMENTO JURIDICO</t>
  </si>
  <si>
    <t>ASESORA LEGAL</t>
  </si>
  <si>
    <t>126-2014</t>
  </si>
  <si>
    <t>HEYLEN JAVIER BRITO</t>
  </si>
  <si>
    <t>ASESORA</t>
  </si>
  <si>
    <t>178-2014</t>
  </si>
  <si>
    <t>FRANCISCO PASTRANO CRUZ</t>
  </si>
  <si>
    <t>ABOGADO I</t>
  </si>
  <si>
    <t>837-2019</t>
  </si>
  <si>
    <t>YASMARY CLETO AQUINO</t>
  </si>
  <si>
    <t>822-2018</t>
  </si>
  <si>
    <t>JENSSEN SANCHEZ OGANDO</t>
  </si>
  <si>
    <t>DEPARTAMENTO DE COMUNICACIONES</t>
  </si>
  <si>
    <t>AUXILIAR DE COMUNICACIONES</t>
  </si>
  <si>
    <t>553-2016</t>
  </si>
  <si>
    <t>VIANCAMELY ALCANTARA CONTRERAS</t>
  </si>
  <si>
    <t>0995-2021</t>
  </si>
  <si>
    <t>CHARY ELVA RAMON JIMENEZ</t>
  </si>
  <si>
    <t>AUXILIAR ADMINISTRATIVA</t>
  </si>
  <si>
    <t>1006-2021</t>
  </si>
  <si>
    <t xml:space="preserve">NATHALI JAVIER ORTIZ </t>
  </si>
  <si>
    <t xml:space="preserve">AUXILIAR DE ATENCION AL USUARIO </t>
  </si>
  <si>
    <t>336-2016</t>
  </si>
  <si>
    <t>ANA RITA BONILLA MIBELES</t>
  </si>
  <si>
    <t>DEPARTAMENTO DE RECURSOS HUMANOS</t>
  </si>
  <si>
    <t>094-2014</t>
  </si>
  <si>
    <t>SONIA YSABEL FERNANDEZ DIAZ</t>
  </si>
  <si>
    <t>ANALISTA DE NOMINA</t>
  </si>
  <si>
    <t>FIJO</t>
  </si>
  <si>
    <t>125-2014</t>
  </si>
  <si>
    <t>PASENCIA FELIPA JAVIER BONILLA</t>
  </si>
  <si>
    <t>RECEPCIONISTA</t>
  </si>
  <si>
    <t>0985-2021</t>
  </si>
  <si>
    <t>FATIMA HERRERA PLATA</t>
  </si>
  <si>
    <t>751-2018</t>
  </si>
  <si>
    <t>YOMAIRA ANDRIZ CARRION FRIAS</t>
  </si>
  <si>
    <t>ARCHIVISTA</t>
  </si>
  <si>
    <t>797-2018</t>
  </si>
  <si>
    <t>ZAMARIA MARTINEZ CLETO</t>
  </si>
  <si>
    <t>AUXILIAR DE RECURSOS HUMANOS</t>
  </si>
  <si>
    <t>1003-2021</t>
  </si>
  <si>
    <t xml:space="preserve">YOEL ELIAS ADAMES VASQUEZ </t>
  </si>
  <si>
    <t xml:space="preserve">AUXILIAR ADMINISTRATIVO DE RECURSOS HUMANOS </t>
  </si>
  <si>
    <t>005-2014</t>
  </si>
  <si>
    <t>DELFIN ANTONIO RODRIGUEZ TEJADA</t>
  </si>
  <si>
    <t>DEPARTAMENTO DE OPERACIONES</t>
  </si>
  <si>
    <t xml:space="preserve">SUB DIRECTOR / ENCARGADO </t>
  </si>
  <si>
    <t>270-2014</t>
  </si>
  <si>
    <t xml:space="preserve">MAXIMO ANTONIO TAVAREZ JIMENEZ </t>
  </si>
  <si>
    <t>TECNICO EN RESCATE</t>
  </si>
  <si>
    <t>863-2019</t>
  </si>
  <si>
    <t>KARINA MERCEDES LOPEZ PEREZ</t>
  </si>
  <si>
    <t>BRIGADISTA</t>
  </si>
  <si>
    <t>0976-2021</t>
  </si>
  <si>
    <t>JOHAN MIGUEL ROSADO</t>
  </si>
  <si>
    <t>0974-2021</t>
  </si>
  <si>
    <t>JOSE RAFAEL ROSARIO UREÑA</t>
  </si>
  <si>
    <t>844-2019</t>
  </si>
  <si>
    <t xml:space="preserve">MARCELINO DE JESUS CORDERO </t>
  </si>
  <si>
    <t>381-2016</t>
  </si>
  <si>
    <t xml:space="preserve">JESUS GRULLON TERRERO </t>
  </si>
  <si>
    <t>411-2016</t>
  </si>
  <si>
    <t>LUIS BERNARDO MORA HEREDIA</t>
  </si>
  <si>
    <t>434-2016</t>
  </si>
  <si>
    <t xml:space="preserve">EVANGELISTA RIVERA </t>
  </si>
  <si>
    <t>511-2016</t>
  </si>
  <si>
    <t>JUAN CARLOS HERNANDEZ TAPIA</t>
  </si>
  <si>
    <t>0941-2020</t>
  </si>
  <si>
    <t>JOSE MANUEL RIVERA PEYRA</t>
  </si>
  <si>
    <t>575-2017</t>
  </si>
  <si>
    <t>ARIEL ALBERTO PERALTA CASTRO</t>
  </si>
  <si>
    <t>654-2017</t>
  </si>
  <si>
    <t xml:space="preserve">STEVEN GREEN GARCIA </t>
  </si>
  <si>
    <t>655-2017</t>
  </si>
  <si>
    <t>ALFREDO ENMANUEL ACOSTA GARCIA</t>
  </si>
  <si>
    <t>760-2018</t>
  </si>
  <si>
    <t>JOSE LEANDRO VARGAS REYNOSO</t>
  </si>
  <si>
    <t>759-2018</t>
  </si>
  <si>
    <t>RAVIO ATILIO PEREZ BONNET</t>
  </si>
  <si>
    <t>0950-2021</t>
  </si>
  <si>
    <t>FRANCELIS EURANIA MONELLO ALVAREZ</t>
  </si>
  <si>
    <t>819-2018</t>
  </si>
  <si>
    <t>BEZALEEL MARINO ENCARNACIÓN</t>
  </si>
  <si>
    <t>0946-2020</t>
  </si>
  <si>
    <t>JUAN RAMON PAULINO AYBAR</t>
  </si>
  <si>
    <t>156-2014</t>
  </si>
  <si>
    <t xml:space="preserve">CARLOS ALBERTO MORA MORALES </t>
  </si>
  <si>
    <t>044-2014</t>
  </si>
  <si>
    <t>LOWEL AMAURIS BRITO FIGUEROA</t>
  </si>
  <si>
    <t>DIVISION DE ALBERGUES</t>
  </si>
  <si>
    <t>ENCARGADO DE LA DIVISION DE ALBERGUES Y REFUGIOS</t>
  </si>
  <si>
    <t>259-2014</t>
  </si>
  <si>
    <t>HECTOR GUILLERMO SANTOS</t>
  </si>
  <si>
    <t>AUXILIAR ADMINISTRATIVO II</t>
  </si>
  <si>
    <t>298-2014</t>
  </si>
  <si>
    <t>KELVINSON ANTONIO CACERES MARTINEZ</t>
  </si>
  <si>
    <t>DIVISION DE BRIGADAS</t>
  </si>
  <si>
    <t>ENCARGADO DE LA DIVISION DE BRIGADAS</t>
  </si>
  <si>
    <t>330-2016</t>
  </si>
  <si>
    <t>CHRISSALIS ABREU RODRIGUEZ</t>
  </si>
  <si>
    <t>DIVISION DE VOLUNTARIOS</t>
  </si>
  <si>
    <t>1021-2021</t>
  </si>
  <si>
    <t xml:space="preserve">HOMI DE JESUS SUAREZ PEREZ </t>
  </si>
  <si>
    <t xml:space="preserve">BRIGADISTA </t>
  </si>
  <si>
    <t>0913-2020</t>
  </si>
  <si>
    <t>JOSE ANTONIO BERIGUETE GOMEZ</t>
  </si>
  <si>
    <t>DIVISION DE RADIO Y TELECOMUNICACIONES</t>
  </si>
  <si>
    <t>428-2016</t>
  </si>
  <si>
    <t>ALBERTO PEDRO RAMIREZ SOSA</t>
  </si>
  <si>
    <t>OPERADOR DE EQUIPOS DE COMUNICACIÓN</t>
  </si>
  <si>
    <t>667-2017</t>
  </si>
  <si>
    <t>DALWIN DE JESUS PEREZ SUERO</t>
  </si>
  <si>
    <t>435-2016</t>
  </si>
  <si>
    <t>RAMON RIVERA HERNANDEZ</t>
  </si>
  <si>
    <t>444-2016</t>
  </si>
  <si>
    <t>NAZARIO SANCHEZ CONTRERAS</t>
  </si>
  <si>
    <t>508-2016</t>
  </si>
  <si>
    <t xml:space="preserve">FEDERICO OSCAR VENTURA </t>
  </si>
  <si>
    <t>TECNICO EN ELECTRONICA</t>
  </si>
  <si>
    <t>534-2016</t>
  </si>
  <si>
    <t>ALBERTO RODRIGUEZ CHEVALIER</t>
  </si>
  <si>
    <t>662-2017</t>
  </si>
  <si>
    <t xml:space="preserve">JONATHAN JIMENEZ MONTE </t>
  </si>
  <si>
    <t>TECNICO ELECTRONICA</t>
  </si>
  <si>
    <t>663-2017</t>
  </si>
  <si>
    <t>TOMAS MATEO YSABEL</t>
  </si>
  <si>
    <t>693-2017</t>
  </si>
  <si>
    <t>WILTON MORONTA MATOS</t>
  </si>
  <si>
    <t>0930-2020</t>
  </si>
  <si>
    <t>AUGUSTO SALVADOR RAMIREZ</t>
  </si>
  <si>
    <t>805-2018</t>
  </si>
  <si>
    <t>FRANKLYN ALEXANDER SANCHEZ ULERIO</t>
  </si>
  <si>
    <t>830-2018</t>
  </si>
  <si>
    <t>JOELISA RAMIREZ CRUZ</t>
  </si>
  <si>
    <t>142-2014</t>
  </si>
  <si>
    <t xml:space="preserve">KIRSY MIGUELINA MARTINEZ LANTIGUA </t>
  </si>
  <si>
    <t>SECCION DE SALA DE SITUACION</t>
  </si>
  <si>
    <t xml:space="preserve">ENCARGADA DE SALA DE SITUACION </t>
  </si>
  <si>
    <t>813-2018</t>
  </si>
  <si>
    <t>ADANIA MARIA CORDERO MERCEDES</t>
  </si>
  <si>
    <t>868-2019</t>
  </si>
  <si>
    <t>JENNIFER MENCIA REYES LANTIGUA</t>
  </si>
  <si>
    <t>802-2018</t>
  </si>
  <si>
    <t>ASLIN FELIZ FERRERAS</t>
  </si>
  <si>
    <t>869-2019</t>
  </si>
  <si>
    <t>SARAH LUCIA LOPEZ ABREU</t>
  </si>
  <si>
    <t>560-2016</t>
  </si>
  <si>
    <t>BELGICA MIGUELINA DE LAS MERCEDE TACTUK R.</t>
  </si>
  <si>
    <t>DIRECCION ESCUELA NACIONAL DE GESTION DE RIESGOS</t>
  </si>
  <si>
    <t>DIRECTORA ESNAGERI</t>
  </si>
  <si>
    <t>263-2014</t>
  </si>
  <si>
    <t>MARISOL SILVA GENAO</t>
  </si>
  <si>
    <t>0915-2020</t>
  </si>
  <si>
    <t>PAMELA MICHEL ACOSTA</t>
  </si>
  <si>
    <t>ASISTENTE TECNICA</t>
  </si>
  <si>
    <t>393-2016</t>
  </si>
  <si>
    <t xml:space="preserve">ALBA YANELLY LARANCUENT MEJIA </t>
  </si>
  <si>
    <t>747-2018</t>
  </si>
  <si>
    <t xml:space="preserve">ANA YISSEL RORIGUEZ </t>
  </si>
  <si>
    <t>702-2017</t>
  </si>
  <si>
    <t xml:space="preserve">ROSSY MEROLAINE RUIZ FELIZ </t>
  </si>
  <si>
    <t>052-2014</t>
  </si>
  <si>
    <t>DHAYRINA CANELA BELLIARD</t>
  </si>
  <si>
    <t>455-2016</t>
  </si>
  <si>
    <t xml:space="preserve">MARGARITA VASQUEZ CRISOSTOMO </t>
  </si>
  <si>
    <t>794-2018</t>
  </si>
  <si>
    <t>NICAURY FIGUEROA DE MEJIA</t>
  </si>
  <si>
    <t>0925-2020</t>
  </si>
  <si>
    <t>MANUEL LOPEZ MARTE</t>
  </si>
  <si>
    <t>DEPARTAMENTO MEDICO</t>
  </si>
  <si>
    <t>MEDICO</t>
  </si>
  <si>
    <t>0938-2020</t>
  </si>
  <si>
    <t>PEDRO ANTONIO SANCHEZ MINIER</t>
  </si>
  <si>
    <t>PARAMEDICO</t>
  </si>
  <si>
    <t>177-2014</t>
  </si>
  <si>
    <t>ANYERI LEONIDAS PICHARDO</t>
  </si>
  <si>
    <t>0963-2021</t>
  </si>
  <si>
    <t>MIGUEL IGNACIO GUERRA ABREU</t>
  </si>
  <si>
    <t>184-2014</t>
  </si>
  <si>
    <t>KELVIN JOEL PERALTA RODRIGUEZ</t>
  </si>
  <si>
    <t>247-2014</t>
  </si>
  <si>
    <t>SALVADOR SANCHEZ</t>
  </si>
  <si>
    <t>744-2018</t>
  </si>
  <si>
    <t>JEISON ANTONIO MARTINEZ DE LA CRUZ</t>
  </si>
  <si>
    <t>316-2014</t>
  </si>
  <si>
    <t>FE ESPERANZA PEREZ OGANDO</t>
  </si>
  <si>
    <t>804-2018</t>
  </si>
  <si>
    <t>ROSA YANERYS SANTANA RINCON</t>
  </si>
  <si>
    <t>382-2016</t>
  </si>
  <si>
    <t>VICTOR MANUEL GUERRERO TOLENTINO</t>
  </si>
  <si>
    <t>543-2016</t>
  </si>
  <si>
    <t>VANESSA JORGE CAMINERO</t>
  </si>
  <si>
    <t>616-2017</t>
  </si>
  <si>
    <t>JOAN ALBERTO POLANCO GOMEZ</t>
  </si>
  <si>
    <t>742-2018</t>
  </si>
  <si>
    <t>CARLOS DAVID BELTRE FAMILIA</t>
  </si>
  <si>
    <t>618-2017</t>
  </si>
  <si>
    <t>ROSANNA LEBRON DE LA ROSA</t>
  </si>
  <si>
    <t>678-2017</t>
  </si>
  <si>
    <t>ELISABETH POLANCO GARCIA</t>
  </si>
  <si>
    <t>893-2020</t>
  </si>
  <si>
    <t>ADELFA CORNELIO MEJIA</t>
  </si>
  <si>
    <t>881-2019</t>
  </si>
  <si>
    <t>AZALYS RAMIREZ</t>
  </si>
  <si>
    <t>0956-2021</t>
  </si>
  <si>
    <t>ALEJANDRINA MARTINEZ MARTINEZ</t>
  </si>
  <si>
    <t>0994-2021</t>
  </si>
  <si>
    <t>LUISAMARIA JIMENEZ FERMIN</t>
  </si>
  <si>
    <t>1007-2021</t>
  </si>
  <si>
    <t>ANDRY MARGARITA SANCHEZ GONZALEZ</t>
  </si>
  <si>
    <t>076-2014</t>
  </si>
  <si>
    <t>ISOLIS ALTAGRACIA DEL ORBE</t>
  </si>
  <si>
    <t>SECCION DE PSICOLOGIA</t>
  </si>
  <si>
    <t>PSICOLOGA</t>
  </si>
  <si>
    <t>0993-2021</t>
  </si>
  <si>
    <t>JUDITH LORETTE VENTURA NUÑEZ</t>
  </si>
  <si>
    <t>DEPARTAMENTO DE TECNOLOGIA DE LA INFORMACION Y COMUNICACIÓN</t>
  </si>
  <si>
    <t>862-2019</t>
  </si>
  <si>
    <t>ISMAEL ENCARNACION NUÑEZ</t>
  </si>
  <si>
    <t>1004-2021</t>
  </si>
  <si>
    <t>YANNSSY MAURICIO ROSARIO ROMERO</t>
  </si>
  <si>
    <t>AUXILIAR DE ATENCION AL CIUDADANO</t>
  </si>
  <si>
    <t>046-2014</t>
  </si>
  <si>
    <t>LUISITO CABRERA ENCARNACION</t>
  </si>
  <si>
    <t>SECCION DE SEGURIDAD</t>
  </si>
  <si>
    <t>VIGILANTE</t>
  </si>
  <si>
    <t>248-2014</t>
  </si>
  <si>
    <t>MANUEL ANTONIO SANCHEZ CARVAJAL</t>
  </si>
  <si>
    <t>447-2016</t>
  </si>
  <si>
    <t xml:space="preserve">BIENVENIDO SANTANA AMANCIO </t>
  </si>
  <si>
    <t>033-2014</t>
  </si>
  <si>
    <t>ENELCIDA BAUTISTA SEVERINO</t>
  </si>
  <si>
    <t>DIVISION DE CONTABILIDAD</t>
  </si>
  <si>
    <t>AUXILIAR DE TESORERIA</t>
  </si>
  <si>
    <t>690-2017</t>
  </si>
  <si>
    <t>REYNALDO JAVIER</t>
  </si>
  <si>
    <t>ASESOR</t>
  </si>
  <si>
    <t>715-2017</t>
  </si>
  <si>
    <t xml:space="preserve">JOHLENNY APRIL ROSARIO TRINIDAD </t>
  </si>
  <si>
    <t>AUXILIAR DE CONTABILIDAD</t>
  </si>
  <si>
    <t>846-2019</t>
  </si>
  <si>
    <t>YGMELSI INAI HERNANDEZ DE LA ROSA</t>
  </si>
  <si>
    <t>340-2016</t>
  </si>
  <si>
    <t>MARICELA CALCAÑO DE LA CRUZ</t>
  </si>
  <si>
    <t>AUXILIAR DE CONTABILIDAD (CUENTAS POR PAGAR)</t>
  </si>
  <si>
    <t>0973-2021</t>
  </si>
  <si>
    <t>RAYVELIS ALCANTARA CONTRERAS</t>
  </si>
  <si>
    <t>DEPARTAMENTO ADMINISTRATIVO</t>
  </si>
  <si>
    <t>004-2014</t>
  </si>
  <si>
    <t>CARMEN LUISA QUEZADA SUERO</t>
  </si>
  <si>
    <t>DEPARTAMENTO FINANCIERO</t>
  </si>
  <si>
    <t>ASESORA FINANCIERA</t>
  </si>
  <si>
    <t>006-2014</t>
  </si>
  <si>
    <t xml:space="preserve">CANDIDO ABAD SUARES </t>
  </si>
  <si>
    <t>ANALISTA DE GASTOS</t>
  </si>
  <si>
    <t>268-2014</t>
  </si>
  <si>
    <t>CARMEN ARACELIS TAPIA BONIFACIO</t>
  </si>
  <si>
    <t>DIVISION DE SERVICIOS GENERALES</t>
  </si>
  <si>
    <t>ENCARGADA DIVISION DE SERVICIOS GENERALES</t>
  </si>
  <si>
    <t>054-2014</t>
  </si>
  <si>
    <t>RAFAELA MARIA CARMONA GUZMAN</t>
  </si>
  <si>
    <t>CONSERJE</t>
  </si>
  <si>
    <t>0933-2020</t>
  </si>
  <si>
    <t>ANGELA DE LA CRUZ CASTILLO</t>
  </si>
  <si>
    <t>CAMARERA</t>
  </si>
  <si>
    <t>0767-2018</t>
  </si>
  <si>
    <t>THONY MENDEZ GERALDO</t>
  </si>
  <si>
    <t xml:space="preserve">TECNICO ELECTRICISTA </t>
  </si>
  <si>
    <t>164-2014</t>
  </si>
  <si>
    <t>JUANA RAMONA NUÑEZ ALMONTE</t>
  </si>
  <si>
    <t>COCINERA</t>
  </si>
  <si>
    <t>078-2014</t>
  </si>
  <si>
    <t>GUSTAVO ANIBAL DIAZ BERIGUETE</t>
  </si>
  <si>
    <t>ASISTENTE</t>
  </si>
  <si>
    <t>086-2014</t>
  </si>
  <si>
    <t xml:space="preserve">DULCE DIGNORA ENCARNACION CASTILLO </t>
  </si>
  <si>
    <t>114-2014</t>
  </si>
  <si>
    <t>VICTOR GUAREÑO</t>
  </si>
  <si>
    <t>JARDINERO</t>
  </si>
  <si>
    <t>154-2014</t>
  </si>
  <si>
    <t>KENDRA JOSEFINA MONTAS LEBRON</t>
  </si>
  <si>
    <t>351-2016</t>
  </si>
  <si>
    <t xml:space="preserve">JULIO CESAR CRUZ </t>
  </si>
  <si>
    <t>SUPERVISIOR DE MANTENIMIENTO</t>
  </si>
  <si>
    <t>272-2014</t>
  </si>
  <si>
    <t>JESUSITA TAVERAS</t>
  </si>
  <si>
    <t>783-2018</t>
  </si>
  <si>
    <t>YANET REYNOSO</t>
  </si>
  <si>
    <t>SUPERVISORA DE MANTENIMIENTO</t>
  </si>
  <si>
    <t>273-2014</t>
  </si>
  <si>
    <t>RAMONA TAVERAS</t>
  </si>
  <si>
    <t>279-2014</t>
  </si>
  <si>
    <t>IRIS ALTAGRACIA UREÑA</t>
  </si>
  <si>
    <t>423-2016</t>
  </si>
  <si>
    <t>EUDY ROBERTO PEREZ</t>
  </si>
  <si>
    <t>AUXILIAR DE MANTENIMIENTO</t>
  </si>
  <si>
    <t>363-2016</t>
  </si>
  <si>
    <t>RAMON RUBEN DIAZ SANCHEZ</t>
  </si>
  <si>
    <t>374-2016</t>
  </si>
  <si>
    <t>ANA CRISTINA GENAO DIAZ</t>
  </si>
  <si>
    <t>376-2016</t>
  </si>
  <si>
    <t>CARMEN GIRON PEREZ</t>
  </si>
  <si>
    <t>AYUDANTE DE MANTENIMIENTO</t>
  </si>
  <si>
    <t>383-2016</t>
  </si>
  <si>
    <t>ERSIRA GUZMAN GUZMAN</t>
  </si>
  <si>
    <t>400-2016</t>
  </si>
  <si>
    <t>LUISA PATRIA MARTINEZ</t>
  </si>
  <si>
    <t>404-2016</t>
  </si>
  <si>
    <t>MELIDA MATOS</t>
  </si>
  <si>
    <t>406-2016</t>
  </si>
  <si>
    <t>CARMEN MELLA</t>
  </si>
  <si>
    <t>412-2016</t>
  </si>
  <si>
    <t>JUSTILIANO MORA</t>
  </si>
  <si>
    <t>421-2016</t>
  </si>
  <si>
    <t>GRACIOSA PEÑA MATOS</t>
  </si>
  <si>
    <t>452-2016</t>
  </si>
  <si>
    <t>ANTONIO MILCIADES TERRERO REYES</t>
  </si>
  <si>
    <t>795-2018</t>
  </si>
  <si>
    <t>619-2017</t>
  </si>
  <si>
    <t>MARIA ALTAGRACIA BERGAL DEL ROSARIO</t>
  </si>
  <si>
    <t>729-2017</t>
  </si>
  <si>
    <t>ROSINA ALMANZAR FELIX</t>
  </si>
  <si>
    <t>0999-2021</t>
  </si>
  <si>
    <t>PORFIRIA MARTINEZ MARIÑEZ</t>
  </si>
  <si>
    <t>1002-2021</t>
  </si>
  <si>
    <t xml:space="preserve">DARLIN FIGUEROA JORGE </t>
  </si>
  <si>
    <t>1020-2021</t>
  </si>
  <si>
    <t xml:space="preserve">IVAN MANUEL LANTIGUA ARIAS </t>
  </si>
  <si>
    <t>1027-2021</t>
  </si>
  <si>
    <t xml:space="preserve">YACQUELIN RODRIGUEZ SEVERINO </t>
  </si>
  <si>
    <t>192-2014</t>
  </si>
  <si>
    <t>RUDY MARCELL PEREZ TIRADO</t>
  </si>
  <si>
    <t>DIVISION DE COMPRAS Y CONTRATACIONES</t>
  </si>
  <si>
    <t>TECNICO EN COMPRAS Y CONTRATACIONES</t>
  </si>
  <si>
    <t>764-2018</t>
  </si>
  <si>
    <t>LIDANIA RUIZ REYES</t>
  </si>
  <si>
    <t>188-2014</t>
  </si>
  <si>
    <t xml:space="preserve">RAFAEL DE LEON PEREZ </t>
  </si>
  <si>
    <t>SECCION DE TRANSPORTACION</t>
  </si>
  <si>
    <t>AUXILIAR DE TRANSPORTACION</t>
  </si>
  <si>
    <t>362-2016</t>
  </si>
  <si>
    <t>DANIEL DIAZ NOVA</t>
  </si>
  <si>
    <t xml:space="preserve">CHOFER </t>
  </si>
  <si>
    <t>426-2016</t>
  </si>
  <si>
    <t xml:space="preserve">EDUARD ENRIQUE PEREZ PEREZ </t>
  </si>
  <si>
    <t>449-2016</t>
  </si>
  <si>
    <t>VICTOR FELIX SOTO</t>
  </si>
  <si>
    <t>460-2016</t>
  </si>
  <si>
    <t xml:space="preserve">JULIO CESAR ROSARIO </t>
  </si>
  <si>
    <t>0979-2021</t>
  </si>
  <si>
    <t>FELICIANO SANCHEZ HERNANDEZ</t>
  </si>
  <si>
    <t>1022-2021</t>
  </si>
  <si>
    <t xml:space="preserve">CARLOS ALFREDO ESPINOSA </t>
  </si>
  <si>
    <t>080-2014</t>
  </si>
  <si>
    <t>RAMON DIAZ ESCARRAMAN</t>
  </si>
  <si>
    <t>DIVISION DE ALMACEN Y SUMINISTRO</t>
  </si>
  <si>
    <t>AUXILIAR DE ALMACEN</t>
  </si>
  <si>
    <t>562-2017</t>
  </si>
  <si>
    <t>DANIEL EZEQUIEL GUZMAN NUÑEZ</t>
  </si>
  <si>
    <t>1000-2021</t>
  </si>
  <si>
    <t>LUIS MANUEL MENDEZ ORTIZ</t>
  </si>
  <si>
    <t>AUXILIAR DE ALMACEN Y SUMINISTROS</t>
  </si>
  <si>
    <t>1015-2021</t>
  </si>
  <si>
    <t>VICKIANA MORLA ALCALA</t>
  </si>
  <si>
    <t>730-2017</t>
  </si>
  <si>
    <t>DANNY STARLING JIMENEZ</t>
  </si>
  <si>
    <t>MECANICO</t>
  </si>
  <si>
    <t>373-2016</t>
  </si>
  <si>
    <t xml:space="preserve">EDWIN JOSE GARCIA </t>
  </si>
  <si>
    <t>SECCION DE CORRESPONDENCIA Y ARCHIVO</t>
  </si>
  <si>
    <t xml:space="preserve">ENCARGADO DE ARCHIVO Y CORRESPONDENCIA </t>
  </si>
  <si>
    <t>0970-2021</t>
  </si>
  <si>
    <t>ALBERTO DE JESUS VALERIO SANCHEZ</t>
  </si>
  <si>
    <t>MENSAJERO EXTERNO</t>
  </si>
  <si>
    <t>0900-2020</t>
  </si>
  <si>
    <t>CLEMENCIO AQUINO</t>
  </si>
  <si>
    <t>PROVINCIA SANTO DOMINGO</t>
  </si>
  <si>
    <t>ENCARGADO (A) OFICINA PROVINCIAL</t>
  </si>
  <si>
    <t>496-2016</t>
  </si>
  <si>
    <t>DANIEL ABREU</t>
  </si>
  <si>
    <t>0935-2020</t>
  </si>
  <si>
    <t>SAGRARIO MICHELLE DOMINGUEZ ACOSTA</t>
  </si>
  <si>
    <t>019-2014</t>
  </si>
  <si>
    <t>WESLYN ANDERSON ROSER</t>
  </si>
  <si>
    <t>807-2018</t>
  </si>
  <si>
    <t>GEANNY YULEISSY PEREZ CUELLO</t>
  </si>
  <si>
    <t>0936-2020</t>
  </si>
  <si>
    <t xml:space="preserve">WANDY MIGUEL ARIAS SANCHEZ </t>
  </si>
  <si>
    <t>SECRETARIO</t>
  </si>
  <si>
    <t>1013-2021</t>
  </si>
  <si>
    <t>PALOMA NARDESKA ADON VARGAS</t>
  </si>
  <si>
    <t>1014-2021</t>
  </si>
  <si>
    <t>GLADYS ESTHER CRUZ SANCHEZ</t>
  </si>
  <si>
    <t>535-2016</t>
  </si>
  <si>
    <t>ALEXANDER GARCIA PEÑA</t>
  </si>
  <si>
    <t>PROVINCIA DISTRITO NACIONAL</t>
  </si>
  <si>
    <t>026-2014</t>
  </si>
  <si>
    <t>FRANCISCO ALFREDO ARIAS TOLENTINO</t>
  </si>
  <si>
    <t>PROVINCIA SANTIAGO DE LOS CABALLEROS</t>
  </si>
  <si>
    <t>SUB-DIRECTOR Y DIRECTOR REG./PROVINCIAL</t>
  </si>
  <si>
    <t>859-2019</t>
  </si>
  <si>
    <t>RAFAEL JUNIOR HEREDIA DIAZ</t>
  </si>
  <si>
    <t>365-2016</t>
  </si>
  <si>
    <t>JOSE AMADO FABIAN CRUZ</t>
  </si>
  <si>
    <t>SOPORTE ADMINISTRATIVO</t>
  </si>
  <si>
    <t>0784-2018</t>
  </si>
  <si>
    <t>DAHIANA MIGUELINA BAEZ JIMENEZ</t>
  </si>
  <si>
    <t>260-2014</t>
  </si>
  <si>
    <t>MARIA DEL CARMEN SARANTE ALMONTE</t>
  </si>
  <si>
    <t>ASISTENTE ADMINISTRATIVA</t>
  </si>
  <si>
    <t>158-2014</t>
  </si>
  <si>
    <t>MIGUEL TOMAS MORONTA MATA</t>
  </si>
  <si>
    <t>TECNICO EN OPERACIONES</t>
  </si>
  <si>
    <t>388-2016</t>
  </si>
  <si>
    <t>ANGEL JEREZ</t>
  </si>
  <si>
    <t>501-2016</t>
  </si>
  <si>
    <t>EDWIN RAFAEL BALBUENA</t>
  </si>
  <si>
    <t>090-2014</t>
  </si>
  <si>
    <t>LENIN VLADIMIR ESTEVEZ INFANTE</t>
  </si>
  <si>
    <t>110-2014</t>
  </si>
  <si>
    <t>ANTONIO CONCEPCION GOMEZ RIVERA</t>
  </si>
  <si>
    <t>251-2014</t>
  </si>
  <si>
    <t>BERNARDO ANTONIO SANCHEZ RODRIGUEZ</t>
  </si>
  <si>
    <t>570-2017</t>
  </si>
  <si>
    <t>NELCIDA MERCEDES OVALLE</t>
  </si>
  <si>
    <t>392-2016</t>
  </si>
  <si>
    <t>YOVANNI DE JESUS JIMENEZ RODRIGUEZ</t>
  </si>
  <si>
    <t>0981-2021</t>
  </si>
  <si>
    <t>ENRIQUE FABIO SALAZAR RODRIGUEZ</t>
  </si>
  <si>
    <t>646-2017</t>
  </si>
  <si>
    <t>JOSE MISAEL LIRIANO LIBERATO</t>
  </si>
  <si>
    <t>757-2018</t>
  </si>
  <si>
    <t>ENNA MARIZOL PEREZ ESTEVEZ</t>
  </si>
  <si>
    <t>866-2019</t>
  </si>
  <si>
    <t>PABLO WILFRIDO MARTINEZ</t>
  </si>
  <si>
    <t>0957-2021</t>
  </si>
  <si>
    <t>MAXIMO DE JESUS GOMEZ ECHAVARRIA</t>
  </si>
  <si>
    <t>517-2016</t>
  </si>
  <si>
    <t>WHASCAR DE JESUS GARCIA MARTINEZ</t>
  </si>
  <si>
    <t>PROVINCIA PUERTO PLATA</t>
  </si>
  <si>
    <t>689-2017</t>
  </si>
  <si>
    <t>PEDRO REYES</t>
  </si>
  <si>
    <t>221-2014</t>
  </si>
  <si>
    <t>JULIO CESAR RICARDO PARRA</t>
  </si>
  <si>
    <t>SUPERVISOR REGIONAL</t>
  </si>
  <si>
    <t>0951-2021</t>
  </si>
  <si>
    <t>FRANKLIN MARLON GARCIA TAVERAS</t>
  </si>
  <si>
    <t>699-2017</t>
  </si>
  <si>
    <t>MARY ISABEL SANCHEZ BONILLA</t>
  </si>
  <si>
    <t>414-2016</t>
  </si>
  <si>
    <t>ANDRES MOREL CORTORREAL</t>
  </si>
  <si>
    <t>187-2014</t>
  </si>
  <si>
    <t>LUIS MANUEL PEREZ</t>
  </si>
  <si>
    <t>265-2014</t>
  </si>
  <si>
    <t>ALEJANDRO ALFONSO SOLIS GOMEZ</t>
  </si>
  <si>
    <t>215-2014</t>
  </si>
  <si>
    <t>LEUTERIA REYES CASTILLO</t>
  </si>
  <si>
    <t>540-2016</t>
  </si>
  <si>
    <t>PREBISTERIA SILVERIO</t>
  </si>
  <si>
    <t>0927-2020</t>
  </si>
  <si>
    <t>RODOLFO ANTONIO CLASE MATIAS</t>
  </si>
  <si>
    <t>OPERADOR DE RADIO</t>
  </si>
  <si>
    <t>PROVINCIA ESPAILLAT (MOCA)</t>
  </si>
  <si>
    <t>0967-2021</t>
  </si>
  <si>
    <t>GILBERTO BIENVENIDO GUZMAN PIMENTEL</t>
  </si>
  <si>
    <t>425-2016</t>
  </si>
  <si>
    <t>BANGELITA PEREZ MARTINEZ</t>
  </si>
  <si>
    <t>0965-2021</t>
  </si>
  <si>
    <t>RONY VALDEZ ALVAREZ</t>
  </si>
  <si>
    <t>PROVINCIA SAN PEDRO DE MACORIS</t>
  </si>
  <si>
    <t>0777-2018</t>
  </si>
  <si>
    <t>ROBERT PIE BELTRAN</t>
  </si>
  <si>
    <t>0962-2021</t>
  </si>
  <si>
    <t>YAFREISY MOTA JAVIER</t>
  </si>
  <si>
    <t>0918-2020</t>
  </si>
  <si>
    <t xml:space="preserve">RAFAEL ENRIQUE VICIOSO FLORES </t>
  </si>
  <si>
    <t>PROVINCIA LA ROMANA</t>
  </si>
  <si>
    <t>836-2018</t>
  </si>
  <si>
    <t>OSVALDO GUERRERO</t>
  </si>
  <si>
    <t>1009-2021</t>
  </si>
  <si>
    <t>NICOLAS PETRONIO GUILLEN MOTA</t>
  </si>
  <si>
    <t>652-2017</t>
  </si>
  <si>
    <t>FERNANDO CASTILLO REYES</t>
  </si>
  <si>
    <t>PROVINCIA LA ALTAGRACIA</t>
  </si>
  <si>
    <t>313-2014</t>
  </si>
  <si>
    <t>WINTON FABIAN GARCIA</t>
  </si>
  <si>
    <t>564-2017</t>
  </si>
  <si>
    <t>SOFIA MARTES ANDUJAR</t>
  </si>
  <si>
    <t>706-2017</t>
  </si>
  <si>
    <t>MARIANNY CASTILLO MATOS</t>
  </si>
  <si>
    <t>1026-2021</t>
  </si>
  <si>
    <t xml:space="preserve">NAPOLEON PEGUERO SANTANA </t>
  </si>
  <si>
    <t>708-2017</t>
  </si>
  <si>
    <t>GENARO RAMIREZ RAMIREZ</t>
  </si>
  <si>
    <t>PROVINCIA HATO MAYOR</t>
  </si>
  <si>
    <t>0786-2018</t>
  </si>
  <si>
    <t>JUAN CARLOS MARTINEZ CALDERON</t>
  </si>
  <si>
    <t>0982-2021</t>
  </si>
  <si>
    <t xml:space="preserve">MISAEL GADIEL ROSA MERCEDES </t>
  </si>
  <si>
    <t>0779-2018</t>
  </si>
  <si>
    <t>OLGA LIDIA SANCHEZ SANCHEZ</t>
  </si>
  <si>
    <t>873-2019</t>
  </si>
  <si>
    <t>CARLOS MANUEL DE LOS SANTOS AMPARO</t>
  </si>
  <si>
    <t>027-2014</t>
  </si>
  <si>
    <t>NELSON NOUEL ARROYO</t>
  </si>
  <si>
    <t>PROVINCIA EL SEIBO</t>
  </si>
  <si>
    <t>050-2014</t>
  </si>
  <si>
    <t>SIR SOCRATES CADET CHALAS</t>
  </si>
  <si>
    <t>137-2014</t>
  </si>
  <si>
    <t>FRANCIS EMILIO LORA GOMEZ</t>
  </si>
  <si>
    <t>839-2019</t>
  </si>
  <si>
    <t>MARIA ESPERANZA MERCEDES DOROTEO</t>
  </si>
  <si>
    <t>1025-2021</t>
  </si>
  <si>
    <t>ROSALIA ALTAGRACIA MORENO LINARES</t>
  </si>
  <si>
    <t xml:space="preserve">AUXILIAR ADMINISTRATIVA </t>
  </si>
  <si>
    <t>013-2014</t>
  </si>
  <si>
    <t>FRANCISCO JAVIER ALMANZAR</t>
  </si>
  <si>
    <t>PROVINCIA SALCEDO (HERMANAS MIRABAL)</t>
  </si>
  <si>
    <t>032-2014</t>
  </si>
  <si>
    <t>ALEXIS BAEZ SEVERINO</t>
  </si>
  <si>
    <t>0898-2020</t>
  </si>
  <si>
    <t>JUNIOR ANEL TINEO</t>
  </si>
  <si>
    <t>PROVINCIA DUARTE (SAN FCO. DE MACORIS)</t>
  </si>
  <si>
    <t>0984-2021</t>
  </si>
  <si>
    <t>JUAN AMBIORIX JUSTO FAJARDO</t>
  </si>
  <si>
    <t>0932-2020</t>
  </si>
  <si>
    <t>PEDRO VIANNEL MARIA RODRIGUEZ</t>
  </si>
  <si>
    <t>208-2014</t>
  </si>
  <si>
    <t>MARIA VICTORIA RAMOS CANDELARIO</t>
  </si>
  <si>
    <t>808-2018</t>
  </si>
  <si>
    <t>JONATHAN RODRIGUEZ REMIGIO</t>
  </si>
  <si>
    <t>308-2014</t>
  </si>
  <si>
    <t>JAFET ESAU BURGOS</t>
  </si>
  <si>
    <t>123-2014</t>
  </si>
  <si>
    <t>BIENVENIDO E. INFANTE SANTOS</t>
  </si>
  <si>
    <t>075-2014</t>
  </si>
  <si>
    <t>MANUEL DE LA ROSA RAMIREZ</t>
  </si>
  <si>
    <t>643-2017</t>
  </si>
  <si>
    <t>ENMANUEL PAULA DE JESUS</t>
  </si>
  <si>
    <t>284-2014</t>
  </si>
  <si>
    <t>MINERVA MERCEDES VALERIO SANCHEZ</t>
  </si>
  <si>
    <t>549-2016</t>
  </si>
  <si>
    <t>MARIA MAGDALENA CASTILLO CRUZ</t>
  </si>
  <si>
    <t>800-2018</t>
  </si>
  <si>
    <t>JORDENYS ANTONIO MATEO REYNOSO</t>
  </si>
  <si>
    <t>0948-2021</t>
  </si>
  <si>
    <t>ABEL ENMANUEL REYES MENDOZA</t>
  </si>
  <si>
    <t>0923-2020</t>
  </si>
  <si>
    <t>FRANKLIN DE JESUS TAVERAS DIFO</t>
  </si>
  <si>
    <t>PROVINCIA MARIA TRINIDAD SANCHEZ</t>
  </si>
  <si>
    <t>0949-2021</t>
  </si>
  <si>
    <t>LIBEBT PATRICIA LIZARDO CONCEPCION</t>
  </si>
  <si>
    <t>745-2018</t>
  </si>
  <si>
    <t>MARIA NIEVE LIZARDO QUIÑONES</t>
  </si>
  <si>
    <t>529-2016</t>
  </si>
  <si>
    <t>OSCAURIS VENTURA DE LA CRUZ</t>
  </si>
  <si>
    <t>850-2019</t>
  </si>
  <si>
    <t>MAXIMO RAMON GERALDINO CEPEDES</t>
  </si>
  <si>
    <t>MENSAJERO Y ENC. DE DIGITACION</t>
  </si>
  <si>
    <t>865-2019</t>
  </si>
  <si>
    <t>YESENIA MARIA MEDINA GOMEZ</t>
  </si>
  <si>
    <t>207-2014</t>
  </si>
  <si>
    <t>MORAIMA RAMON</t>
  </si>
  <si>
    <t>PROVINCIA SAMANA</t>
  </si>
  <si>
    <t>0931-2020</t>
  </si>
  <si>
    <t>FRANCISCO ALVAREZ ORTIZ</t>
  </si>
  <si>
    <t>ENCARGADO (A) INTERINO OFICINA PROVINCIAL</t>
  </si>
  <si>
    <t>379-2016</t>
  </si>
  <si>
    <t>JULIO DENIS GONZALEZ BARETT</t>
  </si>
  <si>
    <t>059-2014</t>
  </si>
  <si>
    <t>AURELIA IDALIA CASTRO RAMON</t>
  </si>
  <si>
    <t>520-2016</t>
  </si>
  <si>
    <t xml:space="preserve">ANGEL HERNANDEZ </t>
  </si>
  <si>
    <t>ROVINCIA SAMANA</t>
  </si>
  <si>
    <t>0983-2021</t>
  </si>
  <si>
    <t>ESTHER ESPINAL DISHMEY</t>
  </si>
  <si>
    <t>OPERADORA DE EQUIPOS DE COMUNICACIÓN</t>
  </si>
  <si>
    <t>343-2016</t>
  </si>
  <si>
    <t>ROSA CASTILLO HENRIQUEZ</t>
  </si>
  <si>
    <t>018-2014</t>
  </si>
  <si>
    <t>FRANCISCO JAVIER ALVAREZ MARTINEZ</t>
  </si>
  <si>
    <t>0953-2021</t>
  </si>
  <si>
    <t>PEDRO JUAN QUEZADA SILVERIO</t>
  </si>
  <si>
    <t>PROVINCIA MONSEÑOR NOUEL</t>
  </si>
  <si>
    <t>732-2017</t>
  </si>
  <si>
    <t>YRIS ALTAGRACIA SURIEL AQUINO</t>
  </si>
  <si>
    <t>139-2014</t>
  </si>
  <si>
    <t>LUIS MANUEL LUZON DE LA CRUZ</t>
  </si>
  <si>
    <t>200-2014</t>
  </si>
  <si>
    <t>JACQUELINE ALTAGRACIA POLONIA HOLGUIN</t>
  </si>
  <si>
    <t>PROVINCIA LA VEGA</t>
  </si>
  <si>
    <t>331-2016</t>
  </si>
  <si>
    <t>FRANCISCO YSRAEL ACOSTA JIMENEZ</t>
  </si>
  <si>
    <t>386-2016</t>
  </si>
  <si>
    <t>VICTOR ANTONIO HERRERA MARTE</t>
  </si>
  <si>
    <t>0961-2021</t>
  </si>
  <si>
    <t>ANDY MIGUEL ESTEVEZ ARIAS</t>
  </si>
  <si>
    <t>108-2014</t>
  </si>
  <si>
    <t>JUAN CARLOS GERMOSEN CONCEPCION</t>
  </si>
  <si>
    <t>ANALISTA DE CAPACITACION</t>
  </si>
  <si>
    <t>645-2017</t>
  </si>
  <si>
    <t>FE ESPERANZA CASTILLO GUZMAN</t>
  </si>
  <si>
    <t>457-2016</t>
  </si>
  <si>
    <t>DOMINGO VERAS GARCIA</t>
  </si>
  <si>
    <t>277-2014</t>
  </si>
  <si>
    <t>MARINO ESTEBAN TORRES GONZALEZ</t>
  </si>
  <si>
    <t>008-2014</t>
  </si>
  <si>
    <t>MARIA ADAMES DE TRINIDAD</t>
  </si>
  <si>
    <t>395-2016</t>
  </si>
  <si>
    <t>FORTIN ANTONIO LOPEZ RODRIGUEZ</t>
  </si>
  <si>
    <t>389-2016</t>
  </si>
  <si>
    <t>ANA DELIA JEREZ ROJA</t>
  </si>
  <si>
    <t>009-2014</t>
  </si>
  <si>
    <t>FAUSTA ALTAGRACIA ADAMES</t>
  </si>
  <si>
    <t>SECRETARIA MUNIC. JARABACOA</t>
  </si>
  <si>
    <t>167-2014</t>
  </si>
  <si>
    <t>SIMEON GABRIEL NUÑEZ MARTE</t>
  </si>
  <si>
    <t>034-2014</t>
  </si>
  <si>
    <t>ROGELIO BELEN CARMONA</t>
  </si>
  <si>
    <t>644-2017</t>
  </si>
  <si>
    <t>TOBIAS CANELA ROSARIO</t>
  </si>
  <si>
    <t>461-2016</t>
  </si>
  <si>
    <t>RAFAEL TRINIDAD BERNARD</t>
  </si>
  <si>
    <t>186-2014</t>
  </si>
  <si>
    <t>RUFINO PEREZ</t>
  </si>
  <si>
    <t>183-2014</t>
  </si>
  <si>
    <t>ROBERTO ANTONIO PERALTA ALMONTE</t>
  </si>
  <si>
    <t>407-2016</t>
  </si>
  <si>
    <t>ENRIQUE MENA VELOZ</t>
  </si>
  <si>
    <t>093-2014</t>
  </si>
  <si>
    <t>DOMINGO JAVIER FERNANDEZ CRUZ</t>
  </si>
  <si>
    <t>BRIGADISTA DE MONTAÑA</t>
  </si>
  <si>
    <t>847-2019</t>
  </si>
  <si>
    <t>JUAN CARLOS DE LA CRUZ FERRERA</t>
  </si>
  <si>
    <t>PROVINCIA SANCHEZ RAMIREZ</t>
  </si>
  <si>
    <t>038-2014</t>
  </si>
  <si>
    <t>FULGENCIO BENCOSME VELASQUEZ</t>
  </si>
  <si>
    <t>0975-2021</t>
  </si>
  <si>
    <t>MARLENI SANCHEZ FABIAN</t>
  </si>
  <si>
    <t>145-2014</t>
  </si>
  <si>
    <t>NILDA MERCEDES MEDRANO</t>
  </si>
  <si>
    <t>163-2014</t>
  </si>
  <si>
    <t>SEBERINA NUÑEZ</t>
  </si>
  <si>
    <t>0906-2020</t>
  </si>
  <si>
    <t>MARIA TERESA PEREZ PEÑA</t>
  </si>
  <si>
    <t>0954-2021</t>
  </si>
  <si>
    <t>ANYELI RADEL MIESES MUÑOZ</t>
  </si>
  <si>
    <t>1023-2021</t>
  </si>
  <si>
    <t xml:space="preserve">ANDRES JONAS MARTINEZ REGALADO </t>
  </si>
  <si>
    <t>0911-2020</t>
  </si>
  <si>
    <t>PEDRO ANTONIO TORRES MARTINEZ</t>
  </si>
  <si>
    <t>PROVINCIA VALVERDE MAO</t>
  </si>
  <si>
    <t>0926-2020</t>
  </si>
  <si>
    <t>JOSE AUGUSTIN RODRIGUEZ MADERA</t>
  </si>
  <si>
    <t>339-2016</t>
  </si>
  <si>
    <t>JUAN ARSENIO CABRAL ACOSTA</t>
  </si>
  <si>
    <t>088-2014</t>
  </si>
  <si>
    <t>YUBERCA BIENVENIDA ESPINAL</t>
  </si>
  <si>
    <t>551-2016</t>
  </si>
  <si>
    <t>ANDREA DEL CARMEN ESPINAL ESPINAL</t>
  </si>
  <si>
    <t>042-2014</t>
  </si>
  <si>
    <t>RAMON ALBERTO BONSEÑOR ALMANZAR</t>
  </si>
  <si>
    <t>713-2017</t>
  </si>
  <si>
    <t>BERNARDO ANTONIO GONZALEZ</t>
  </si>
  <si>
    <t>731-2017</t>
  </si>
  <si>
    <t>RAFAEL BOLIVAR FERMIN COLON</t>
  </si>
  <si>
    <t>ASISTENTE MUNICIPIO LA ESPERANZA</t>
  </si>
  <si>
    <t>835-2018</t>
  </si>
  <si>
    <t>VICTORIA MERDECES GOMEZ ULLOA</t>
  </si>
  <si>
    <t>843-2019</t>
  </si>
  <si>
    <t>JUAN RAMON DIAZ ESPINAL</t>
  </si>
  <si>
    <t>230-2014</t>
  </si>
  <si>
    <t>HECTOR BIENVENIDO RODRIGUEZ SERRATA</t>
  </si>
  <si>
    <t>PROVINCIA SANTIAGO RODRIGUEZ</t>
  </si>
  <si>
    <t>175-2014</t>
  </si>
  <si>
    <t>JUANA OZORIA FERNANDEZ</t>
  </si>
  <si>
    <t>0904-2020</t>
  </si>
  <si>
    <t>RAMON ESTANISLAO UCETA</t>
  </si>
  <si>
    <t>397-2016</t>
  </si>
  <si>
    <t>RAMON EMILIO MADERA</t>
  </si>
  <si>
    <t>649-2017</t>
  </si>
  <si>
    <t>WILLIAN DE JESUS CASTILLO REYES</t>
  </si>
  <si>
    <t>JAIME ENMANUEL TORREZ HOLGUIN</t>
  </si>
  <si>
    <t>PROVINCIA MONTE CRISTI</t>
  </si>
  <si>
    <t>112-2014</t>
  </si>
  <si>
    <t>SOCORRO MERCEDES GONZALEZ PEREZ</t>
  </si>
  <si>
    <t>755-2018</t>
  </si>
  <si>
    <t>JUAN EPIFANIO MOLINA REYES</t>
  </si>
  <si>
    <t>724-2017</t>
  </si>
  <si>
    <t>JACOBO FACUNDO GONZALEZ</t>
  </si>
  <si>
    <t>832-2018</t>
  </si>
  <si>
    <t>SANTA MARTHA DE LOS SANTOS CONTRERAS</t>
  </si>
  <si>
    <t>0909-2020</t>
  </si>
  <si>
    <t>JOSE MIROLAR PEÑA PUJOLS</t>
  </si>
  <si>
    <t>833-2018</t>
  </si>
  <si>
    <t>RODIS LOKARD</t>
  </si>
  <si>
    <t>0912-2020</t>
  </si>
  <si>
    <t>LUCIANO ANTONIO DOMINGUEZ</t>
  </si>
  <si>
    <t>PROVINCIA DAJABON</t>
  </si>
  <si>
    <t>214-2014</t>
  </si>
  <si>
    <t>SERGIO ANTONIO REYES</t>
  </si>
  <si>
    <t>396-2016</t>
  </si>
  <si>
    <t>YANILDA ELENA LUCIANO MUÑOZ</t>
  </si>
  <si>
    <t>0895-2020</t>
  </si>
  <si>
    <t>WESBTERLINA OLIVERO SANCHEZ</t>
  </si>
  <si>
    <t>840-2019</t>
  </si>
  <si>
    <t>WASCAR MICHAEL PEREZ VALDEZ</t>
  </si>
  <si>
    <t>AUXIIAR ADMINISTRATIVO</t>
  </si>
  <si>
    <t>280-2014</t>
  </si>
  <si>
    <t>SOCRATES URRACA ESPINOSA</t>
  </si>
  <si>
    <t>PROVINCIA AZUA</t>
  </si>
  <si>
    <t>811-2018</t>
  </si>
  <si>
    <t>RUTH ESTHER PEREZ</t>
  </si>
  <si>
    <t>1024-2021</t>
  </si>
  <si>
    <t xml:space="preserve">DAURY DIGUAL RAMIREZ PÈREZ </t>
  </si>
  <si>
    <t>143-2014</t>
  </si>
  <si>
    <t>BEATRIZ ALEXANDRA MATOS FLORIAN</t>
  </si>
  <si>
    <t>PROVINCIA SAN JUAN DE LA MAGUANA</t>
  </si>
  <si>
    <t>355-2016</t>
  </si>
  <si>
    <t>JESSICA ALEXANDRA DE LA CRUZ MATOS</t>
  </si>
  <si>
    <t>311-2014</t>
  </si>
  <si>
    <t>RAYSA NOEMI MARTINEZ MATOS</t>
  </si>
  <si>
    <t>204-2014</t>
  </si>
  <si>
    <t>LEDIA RAMIREZ NOBOA</t>
  </si>
  <si>
    <t>0939-2020</t>
  </si>
  <si>
    <t>ENYERY LARITZA MATEO PEREZ</t>
  </si>
  <si>
    <t>1016-2021</t>
  </si>
  <si>
    <t>SANTO THOMAS DE LA ROSA GUERRERO</t>
  </si>
  <si>
    <t>384-2016</t>
  </si>
  <si>
    <t>DARY GUZMAN MEDINA</t>
  </si>
  <si>
    <t>PROVINCIA ELIAS PIÑA</t>
  </si>
  <si>
    <t>0897-2020</t>
  </si>
  <si>
    <t>ROBERT DIAZ ENCARNACION</t>
  </si>
  <si>
    <t>728-2017</t>
  </si>
  <si>
    <t>DIMERSON GARCIA AGRAMONTE</t>
  </si>
  <si>
    <t>1017-2021</t>
  </si>
  <si>
    <t>RAYSA BAUTISTA DIAZ</t>
  </si>
  <si>
    <t>0922-2020</t>
  </si>
  <si>
    <t>CARLOS ALBERTO CONFIDENTE VARGAS</t>
  </si>
  <si>
    <t>PROVINCIA BARAHONA</t>
  </si>
  <si>
    <t>424-2016</t>
  </si>
  <si>
    <t>DIONNY ALEXANDER PEREZ DIAZ</t>
  </si>
  <si>
    <t>134-2014</t>
  </si>
  <si>
    <t>LUIS ERNESTO LOPEZ GARCIA</t>
  </si>
  <si>
    <t>370-2016</t>
  </si>
  <si>
    <t>LUIS FERRERA FERRERA</t>
  </si>
  <si>
    <t>181-2014</t>
  </si>
  <si>
    <t>ISRAEL PEÑA CUELLO</t>
  </si>
  <si>
    <t>890-2020</t>
  </si>
  <si>
    <t>DEMOSTENES OLIVERO DIAZ</t>
  </si>
  <si>
    <t>0947-2021</t>
  </si>
  <si>
    <t>YUNEIDY SANTANA FELIZ</t>
  </si>
  <si>
    <t>565-2017</t>
  </si>
  <si>
    <t>NANCY AMADOR MORALES</t>
  </si>
  <si>
    <t>SECRETARIA MUNIC. PARAISO</t>
  </si>
  <si>
    <t>801-2018</t>
  </si>
  <si>
    <t>MELBIN ALEXANDER FLORIAN FELIZ</t>
  </si>
  <si>
    <t>PROVINCIA BAHORUCO</t>
  </si>
  <si>
    <t>569-2017</t>
  </si>
  <si>
    <t>ELSA MARIA FELIZ PEREZ</t>
  </si>
  <si>
    <t>PROVINCIA PEDERNALES</t>
  </si>
  <si>
    <t>077-2014</t>
  </si>
  <si>
    <t>AURELINA DIAZ CUEVAS</t>
  </si>
  <si>
    <t>293-2014</t>
  </si>
  <si>
    <t>ROBERSON VOLQUEZ TRINIDAD</t>
  </si>
  <si>
    <t>PROVINCIA INDEPENDENCIA</t>
  </si>
  <si>
    <t>817-2018</t>
  </si>
  <si>
    <t>OSIRIS DAVID CUEVAS RECIO</t>
  </si>
  <si>
    <t>036-2014</t>
  </si>
  <si>
    <t>RAFAEL MIGUEL BELLO MINIÑO</t>
  </si>
  <si>
    <t>PROVINCIA PERAVIA, BANI</t>
  </si>
  <si>
    <t>299-2014</t>
  </si>
  <si>
    <t>MARTIN FRANCO GUERRRO</t>
  </si>
  <si>
    <t>100-2014</t>
  </si>
  <si>
    <t>YANELYS MARIELA FRANCO</t>
  </si>
  <si>
    <t>860-2019</t>
  </si>
  <si>
    <t>JESICA BERIOSKA CARVAJAL ROMERO</t>
  </si>
  <si>
    <t>0955-2021</t>
  </si>
  <si>
    <t>JULIO CESAR MORETA</t>
  </si>
  <si>
    <t>PROVINCIA SAN JOSE OCOA</t>
  </si>
  <si>
    <t>539-2016</t>
  </si>
  <si>
    <t>ANGEL DONAMIS SANTANA PEGUERO</t>
  </si>
  <si>
    <t>0968-2021</t>
  </si>
  <si>
    <t>ANGEL ONESIMO REYES TEJEDA</t>
  </si>
  <si>
    <t>0960-2021</t>
  </si>
  <si>
    <t>LISSETTE RAQUEL GONZALEZ NUÑEZ</t>
  </si>
  <si>
    <t>PROVINCIA SAN CRISTOBAL</t>
  </si>
  <si>
    <t>0937-2020</t>
  </si>
  <si>
    <t>SANDRO DE LA CRUZ NOVA</t>
  </si>
  <si>
    <t>346-2016</t>
  </si>
  <si>
    <t>JOSE ALBERTO CEBALLOS PEÑA</t>
  </si>
  <si>
    <t>0896-2020</t>
  </si>
  <si>
    <t>RUTH ESTHER CABRERA NOVA DE RAMIREZ</t>
  </si>
  <si>
    <t>358-2016</t>
  </si>
  <si>
    <t>CRISTINA DE LA CRUZ RODRIGUEZ</t>
  </si>
  <si>
    <t>545-2016</t>
  </si>
  <si>
    <t>DARLENY OLIVA PEREZ PEREZ</t>
  </si>
  <si>
    <t>563-2017</t>
  </si>
  <si>
    <t>PIERINA MARGARIATA PEGUERO MOTA</t>
  </si>
  <si>
    <t>281-2014</t>
  </si>
  <si>
    <t>JULIA VALDESPINA HERNANDEZ</t>
  </si>
  <si>
    <t>872-2019</t>
  </si>
  <si>
    <t>ALEJANDRO VALLEJO MEDINA</t>
  </si>
  <si>
    <t>0914-2020</t>
  </si>
  <si>
    <t>MIGUEL ANGEL ANDUJAR</t>
  </si>
  <si>
    <t>PROVINCIA MONTE PLATA</t>
  </si>
  <si>
    <t>0958-2021</t>
  </si>
  <si>
    <t>FRANCISCO ALFREDO FAÑA</t>
  </si>
  <si>
    <t>0966-2021</t>
  </si>
  <si>
    <t>YGNACIO HERNANDEZ RAMIREZ</t>
  </si>
  <si>
    <t>1011-2021</t>
  </si>
  <si>
    <t>GILBERTO REYES OZORIA</t>
  </si>
  <si>
    <t>TOTAL GENERAL</t>
  </si>
  <si>
    <t xml:space="preserve"> </t>
  </si>
  <si>
    <t>Observaciones:</t>
  </si>
  <si>
    <t xml:space="preserve">   (1*) Deducción directa en declaración ISR empleados del SUIRPLUS. Rentas hasta RD$371,124.00 estan exentas.</t>
  </si>
  <si>
    <t xml:space="preserve">   (2*) Salario cotizable hasta RD$30,332.00, deducción directa de la declaración TSS del SUIRPLUS.</t>
  </si>
  <si>
    <t xml:space="preserve">   (3*) Salario cotizable hasta RD$75,830.00, deducción directa de la declaración TSS del SUIRPLUS.</t>
  </si>
  <si>
    <t xml:space="preserve">   (4*) Deducción directa declaración TSS del SUIRPLUS por registro de dependientes adicionales al SDSS. RD$794.58 por cada dependiente adicional registrado.</t>
  </si>
  <si>
    <t>Contenido color azul: opcional</t>
  </si>
  <si>
    <t>YANNIBELL JULIANA CLASE FELIZ</t>
  </si>
  <si>
    <t xml:space="preserve">JUAN CESARIO SALA ROSARIO </t>
  </si>
  <si>
    <t xml:space="preserve">DIVISION DE ALBERGUES </t>
  </si>
  <si>
    <t>1012-2021</t>
  </si>
  <si>
    <t>JHON MARTINEZ BETANCOURT</t>
  </si>
  <si>
    <t>1028-2021</t>
  </si>
  <si>
    <t>HELEN VIANDA BRITO DE LEON</t>
  </si>
  <si>
    <t>1029-2021</t>
  </si>
  <si>
    <t>MARLIN SEVERINO DE PAULA</t>
  </si>
  <si>
    <t>1030-2021</t>
  </si>
  <si>
    <t>CRISMARLIN DE LA CRUZ</t>
  </si>
  <si>
    <t>1031-2021</t>
  </si>
  <si>
    <t>CARLOS MANUEL DE LA ROSA GARCIA</t>
  </si>
  <si>
    <t>1032-2021</t>
  </si>
  <si>
    <t>GRAVIELA FELIZ VARGAS</t>
  </si>
  <si>
    <t>1018-2021</t>
  </si>
  <si>
    <t>LEYDI ELIZABETH JAQUEZ REYES</t>
  </si>
  <si>
    <t>1033-2021</t>
  </si>
  <si>
    <t>ALBARO MENDEZ FELIZ</t>
  </si>
  <si>
    <t>1035-2021</t>
  </si>
  <si>
    <t>HERIBERTO ENRIQUE ENCARNACION LARA</t>
  </si>
  <si>
    <t>SUPERVISOR DE OPERACIONES</t>
  </si>
  <si>
    <t>1036-2021</t>
  </si>
  <si>
    <t>1038-2021</t>
  </si>
  <si>
    <t>1039-2021</t>
  </si>
  <si>
    <t>FRANKERLIN GARCIA GONZALEZ</t>
  </si>
  <si>
    <t>ARGENIS JUNIOR FRIAS HERNANDEZ</t>
  </si>
  <si>
    <t>JOELVIN BLADIMIR MOSQUEA TAVERAS</t>
  </si>
  <si>
    <t>1040-2021</t>
  </si>
  <si>
    <t>1042-2021</t>
  </si>
  <si>
    <t>ALBA IRIS TAVAREZ MARTINEZ</t>
  </si>
  <si>
    <t>JUAL LUCAS EUSBIO DE JESUS</t>
  </si>
  <si>
    <t>1043-2021</t>
  </si>
  <si>
    <t>FRANCISCO ALBERTO OVIEDO SANTANA</t>
  </si>
  <si>
    <t>1045-2021</t>
  </si>
  <si>
    <t>MARIA ALTAGRACIA VASQUEZ BAUTISTA</t>
  </si>
  <si>
    <t>1044-2021</t>
  </si>
  <si>
    <t>ANTIGUA RODRIGUEZ ACASIO</t>
  </si>
  <si>
    <t>FIDEL STALIN HERNANDEZ GARCIA</t>
  </si>
  <si>
    <t>1041-2021</t>
  </si>
  <si>
    <t>AUXILIAR ADMINISTRATIVA II</t>
  </si>
  <si>
    <t>TECNICA EN RECURSOS HUMANOS</t>
  </si>
  <si>
    <t>FRANCHESCA ELIZABETH GARCES MARTÍNEZ</t>
  </si>
  <si>
    <t>1046-2022</t>
  </si>
  <si>
    <t>YOEL ELIAS ADAMES VASQUEZ,</t>
  </si>
  <si>
    <t>Encargado del Departamento de Recursos Humanos</t>
  </si>
  <si>
    <t>Defensa Civil.</t>
  </si>
  <si>
    <t>1048-2022</t>
  </si>
  <si>
    <t>CRISTINA MARIA SORIANO DE LA CRUZ</t>
  </si>
  <si>
    <t>1049-2022</t>
  </si>
  <si>
    <t>GABRIEL ALEXANDER SORIANO CORDERO</t>
  </si>
  <si>
    <t>1050-2022</t>
  </si>
  <si>
    <t>JOSE EMILIO SANCHEZ LOPEZ</t>
  </si>
  <si>
    <t>1051-2022</t>
  </si>
  <si>
    <t>MARIA EUGENIA NUÑEZ CONTRERAS</t>
  </si>
  <si>
    <t>1054-2022</t>
  </si>
  <si>
    <t>YSSELIN MASIEL LEOCADIO MORENO</t>
  </si>
  <si>
    <t>1055-2022</t>
  </si>
  <si>
    <t>LUIS OLIMPIO ARIAS FLORIAN</t>
  </si>
  <si>
    <t>1056-2022</t>
  </si>
  <si>
    <t>PATRIA PEGUERO</t>
  </si>
  <si>
    <t>YONIEL JOAQUIN OLIVO</t>
  </si>
  <si>
    <t>RUBÉN CABRERA GARCÍA</t>
  </si>
  <si>
    <t>JOSÉ MICKHAEL MATÍAS JIMENO</t>
  </si>
  <si>
    <t>1057-2022</t>
  </si>
  <si>
    <t>1058-2022</t>
  </si>
  <si>
    <t>1059-2022</t>
  </si>
  <si>
    <t>CESARINA DURAN GARCÍA</t>
  </si>
  <si>
    <t>1060-2022</t>
  </si>
  <si>
    <t>CÉSAR RAMÍREZ</t>
  </si>
  <si>
    <t>1062-2022</t>
  </si>
  <si>
    <t>1063-2022</t>
  </si>
  <si>
    <t>EMILIA EVANGELISTA</t>
  </si>
  <si>
    <t>1052-2022</t>
  </si>
  <si>
    <t xml:space="preserve">DOMINGO FRANKLIN PAULA SENA </t>
  </si>
  <si>
    <t>Correspondiente al mes de julio del año 2022</t>
  </si>
  <si>
    <t xml:space="preserve">YONI CHALAS </t>
  </si>
  <si>
    <t>1066-2022</t>
  </si>
  <si>
    <t xml:space="preserve">MAIQUER FELIZ ROCHA </t>
  </si>
  <si>
    <t>1067-2022</t>
  </si>
  <si>
    <t xml:space="preserve">ANIBAL ARDEMARO RODRÍGUEZ COSTE </t>
  </si>
  <si>
    <t>DIRECTOR DE LA OFICINA PROVINCIAL</t>
  </si>
  <si>
    <t>Cantidad de Servidores Públicos Fijos: 394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</si>
</sst>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#,##0.00\ &quot;€&quot;"/>
    <numFmt numFmtId="165" formatCode="_(&quot;RD$&quot;* #,##0.00_);_(&quot;RD$&quot;* \(#,##0.00\);_(&quot;RD$&quot;* &quot;-&quot;??_);_(@_)"/>
  </numFmts>
  <fonts count="22" x14ac:knownFonts="1">
    <font>
      <sz val="10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22"/>
      <name val="Arial"/>
      <family val="2"/>
    </font>
    <font>
      <sz val="20"/>
      <name val="Arial"/>
      <family val="2"/>
    </font>
    <font>
      <sz val="16"/>
      <name val="Arial"/>
      <family val="2"/>
    </font>
    <font>
      <b/>
      <sz val="18"/>
      <name val="Arial"/>
      <family val="2"/>
    </font>
    <font>
      <sz val="14"/>
      <name val="Arial"/>
      <family val="2"/>
    </font>
    <font>
      <b/>
      <sz val="14"/>
      <name val="Arial"/>
      <family val="2"/>
    </font>
    <font>
      <sz val="16"/>
      <color theme="1"/>
      <name val="Arial"/>
      <family val="2"/>
    </font>
    <font>
      <b/>
      <sz val="16"/>
      <name val="Arial"/>
      <family val="2"/>
    </font>
    <font>
      <b/>
      <sz val="16"/>
      <color theme="1"/>
      <name val="Arial"/>
      <family val="2"/>
    </font>
    <font>
      <b/>
      <sz val="10"/>
      <name val="Arial"/>
      <family val="2"/>
    </font>
    <font>
      <sz val="13"/>
      <name val="Arial"/>
      <family val="2"/>
    </font>
    <font>
      <b/>
      <sz val="13"/>
      <name val="Arial"/>
      <family val="2"/>
    </font>
    <font>
      <sz val="24"/>
      <name val="Arial"/>
      <family val="2"/>
    </font>
    <font>
      <b/>
      <sz val="24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24"/>
      <color indexed="81"/>
      <name val="Tahoma"/>
      <family val="2"/>
    </font>
    <font>
      <sz val="20"/>
      <color indexed="81"/>
      <name val="Tahoma"/>
      <family val="2"/>
    </font>
    <font>
      <sz val="18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C1DCFF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5">
    <xf numFmtId="0" fontId="0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</cellStyleXfs>
  <cellXfs count="100">
    <xf numFmtId="0" fontId="0" fillId="0" borderId="0" xfId="0"/>
    <xf numFmtId="0" fontId="2" fillId="0" borderId="0" xfId="0" applyFont="1"/>
    <xf numFmtId="0" fontId="2" fillId="0" borderId="0" xfId="0" applyFont="1" applyFill="1"/>
    <xf numFmtId="4" fontId="2" fillId="0" borderId="0" xfId="0" applyNumberFormat="1" applyFont="1"/>
    <xf numFmtId="4" fontId="2" fillId="0" borderId="0" xfId="0" applyNumberFormat="1" applyFont="1" applyFill="1"/>
    <xf numFmtId="4" fontId="2" fillId="0" borderId="0" xfId="0" applyNumberFormat="1" applyFont="1" applyFill="1" applyAlignment="1">
      <alignment horizontal="right" vertical="center"/>
    </xf>
    <xf numFmtId="4" fontId="3" fillId="0" borderId="0" xfId="0" applyNumberFormat="1" applyFont="1" applyAlignment="1">
      <alignment horizontal="center" vertical="center"/>
    </xf>
    <xf numFmtId="164" fontId="2" fillId="0" borderId="0" xfId="0" applyNumberFormat="1" applyFont="1"/>
    <xf numFmtId="4" fontId="4" fillId="0" borderId="0" xfId="0" applyNumberFormat="1" applyFont="1"/>
    <xf numFmtId="4" fontId="5" fillId="0" borderId="0" xfId="0" applyNumberFormat="1" applyFont="1" applyFill="1"/>
    <xf numFmtId="0" fontId="8" fillId="3" borderId="2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8" fillId="3" borderId="1" xfId="0" applyFont="1" applyFill="1" applyBorder="1" applyAlignment="1">
      <alignment horizontal="center" vertical="center" wrapText="1"/>
    </xf>
    <xf numFmtId="4" fontId="8" fillId="2" borderId="1" xfId="0" applyNumberFormat="1" applyFont="1" applyFill="1" applyBorder="1" applyAlignment="1">
      <alignment horizontal="center" vertical="center" wrapText="1"/>
    </xf>
    <xf numFmtId="4" fontId="10" fillId="0" borderId="1" xfId="0" applyNumberFormat="1" applyFont="1" applyFill="1" applyBorder="1" applyAlignment="1">
      <alignment vertical="center" wrapText="1"/>
    </xf>
    <xf numFmtId="4" fontId="10" fillId="0" borderId="1" xfId="0" applyNumberFormat="1" applyFont="1" applyFill="1" applyBorder="1" applyAlignment="1">
      <alignment horizontal="right" vertical="center" wrapText="1"/>
    </xf>
    <xf numFmtId="0" fontId="5" fillId="0" borderId="1" xfId="0" applyFont="1" applyFill="1" applyBorder="1" applyAlignment="1">
      <alignment wrapText="1"/>
    </xf>
    <xf numFmtId="0" fontId="5" fillId="0" borderId="1" xfId="0" applyFont="1" applyFill="1" applyBorder="1" applyAlignment="1">
      <alignment horizontal="left" wrapText="1"/>
    </xf>
    <xf numFmtId="39" fontId="5" fillId="0" borderId="1" xfId="1" applyNumberFormat="1" applyFont="1" applyFill="1" applyBorder="1" applyAlignment="1">
      <alignment wrapText="1"/>
    </xf>
    <xf numFmtId="0" fontId="14" fillId="5" borderId="0" xfId="0" applyFont="1" applyFill="1" applyAlignment="1">
      <alignment vertical="center" wrapText="1"/>
    </xf>
    <xf numFmtId="165" fontId="14" fillId="0" borderId="0" xfId="0" applyNumberFormat="1" applyFont="1" applyFill="1" applyAlignment="1">
      <alignment vertical="center"/>
    </xf>
    <xf numFmtId="4" fontId="14" fillId="5" borderId="0" xfId="0" applyNumberFormat="1" applyFont="1" applyFill="1" applyAlignment="1">
      <alignment vertical="center"/>
    </xf>
    <xf numFmtId="4" fontId="14" fillId="5" borderId="0" xfId="0" applyNumberFormat="1" applyFont="1" applyFill="1" applyBorder="1" applyAlignment="1">
      <alignment vertical="center"/>
    </xf>
    <xf numFmtId="4" fontId="14" fillId="5" borderId="0" xfId="0" applyNumberFormat="1" applyFont="1" applyFill="1" applyAlignment="1">
      <alignment horizontal="right" vertical="center"/>
    </xf>
    <xf numFmtId="0" fontId="14" fillId="5" borderId="0" xfId="0" applyFont="1" applyFill="1" applyAlignment="1">
      <alignment vertical="center"/>
    </xf>
    <xf numFmtId="0" fontId="2" fillId="5" borderId="0" xfId="0" applyFont="1" applyFill="1" applyAlignment="1">
      <alignment vertical="center" wrapText="1"/>
    </xf>
    <xf numFmtId="0" fontId="2" fillId="0" borderId="0" xfId="0" applyFont="1" applyFill="1" applyAlignment="1">
      <alignment vertical="center"/>
    </xf>
    <xf numFmtId="4" fontId="2" fillId="5" borderId="0" xfId="0" applyNumberFormat="1" applyFont="1" applyFill="1" applyAlignment="1">
      <alignment vertical="center"/>
    </xf>
    <xf numFmtId="4" fontId="2" fillId="5" borderId="0" xfId="0" applyNumberFormat="1" applyFont="1" applyFill="1" applyAlignment="1">
      <alignment horizontal="right" vertical="center"/>
    </xf>
    <xf numFmtId="0" fontId="13" fillId="5" borderId="0" xfId="0" applyFont="1" applyFill="1" applyAlignment="1">
      <alignment horizontal="center" vertical="center"/>
    </xf>
    <xf numFmtId="0" fontId="13" fillId="5" borderId="0" xfId="0" applyFont="1" applyFill="1" applyAlignment="1">
      <alignment horizontal="center" vertical="center" wrapText="1"/>
    </xf>
    <xf numFmtId="0" fontId="13" fillId="5" borderId="0" xfId="0" applyFont="1" applyFill="1" applyAlignment="1">
      <alignment vertical="center"/>
    </xf>
    <xf numFmtId="0" fontId="13" fillId="6" borderId="0" xfId="0" applyFont="1" applyFill="1" applyAlignment="1">
      <alignment horizontal="left" vertical="center"/>
    </xf>
    <xf numFmtId="0" fontId="13" fillId="6" borderId="0" xfId="0" applyFont="1" applyFill="1" applyAlignment="1">
      <alignment horizontal="left" vertical="center" wrapText="1"/>
    </xf>
    <xf numFmtId="0" fontId="13" fillId="5" borderId="0" xfId="0" applyFont="1" applyFill="1" applyAlignment="1">
      <alignment horizontal="left" vertical="center"/>
    </xf>
    <xf numFmtId="0" fontId="13" fillId="5" borderId="0" xfId="0" applyFont="1" applyFill="1" applyAlignment="1">
      <alignment horizontal="left" vertical="center" wrapText="1"/>
    </xf>
    <xf numFmtId="4" fontId="2" fillId="0" borderId="0" xfId="0" applyNumberFormat="1" applyFont="1" applyAlignment="1">
      <alignment vertical="center"/>
    </xf>
    <xf numFmtId="0" fontId="14" fillId="0" borderId="0" xfId="0" applyFont="1" applyAlignment="1">
      <alignment horizontal="left" vertical="center" wrapText="1"/>
    </xf>
    <xf numFmtId="0" fontId="14" fillId="0" borderId="0" xfId="0" applyFont="1" applyAlignment="1">
      <alignment horizontal="left" vertical="center"/>
    </xf>
    <xf numFmtId="0" fontId="16" fillId="0" borderId="0" xfId="0" applyFont="1" applyAlignment="1">
      <alignment horizontal="left" vertical="center" wrapText="1"/>
    </xf>
    <xf numFmtId="0" fontId="13" fillId="5" borderId="0" xfId="0" applyFont="1" applyFill="1" applyAlignment="1">
      <alignment vertical="center" wrapText="1"/>
    </xf>
    <xf numFmtId="0" fontId="13" fillId="0" borderId="0" xfId="0" applyFont="1" applyFill="1" applyAlignment="1">
      <alignment vertical="center"/>
    </xf>
    <xf numFmtId="4" fontId="13" fillId="5" borderId="0" xfId="0" applyNumberFormat="1" applyFont="1" applyFill="1" applyAlignment="1">
      <alignment vertical="center"/>
    </xf>
    <xf numFmtId="4" fontId="13" fillId="5" borderId="0" xfId="0" applyNumberFormat="1" applyFont="1" applyFill="1" applyBorder="1" applyAlignment="1">
      <alignment vertical="center"/>
    </xf>
    <xf numFmtId="4" fontId="13" fillId="5" borderId="0" xfId="0" applyNumberFormat="1" applyFont="1" applyFill="1" applyAlignment="1">
      <alignment horizontal="right" vertical="center"/>
    </xf>
    <xf numFmtId="0" fontId="2" fillId="6" borderId="0" xfId="0" applyFont="1" applyFill="1" applyAlignment="1">
      <alignment vertic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vertical="center" wrapText="1"/>
    </xf>
    <xf numFmtId="43" fontId="13" fillId="0" borderId="0" xfId="0" applyNumberFormat="1" applyFont="1" applyFill="1" applyAlignment="1">
      <alignment vertical="center"/>
    </xf>
    <xf numFmtId="4" fontId="2" fillId="0" borderId="0" xfId="0" applyNumberFormat="1" applyFont="1" applyAlignment="1">
      <alignment horizontal="right" vertical="center"/>
    </xf>
    <xf numFmtId="4" fontId="15" fillId="0" borderId="0" xfId="0" applyNumberFormat="1" applyFont="1"/>
    <xf numFmtId="0" fontId="9" fillId="0" borderId="1" xfId="0" applyFont="1" applyFill="1" applyBorder="1" applyAlignment="1">
      <alignment wrapText="1"/>
    </xf>
    <xf numFmtId="0" fontId="9" fillId="0" borderId="1" xfId="0" applyFont="1" applyFill="1" applyBorder="1" applyAlignment="1">
      <alignment horizontal="left" wrapText="1"/>
    </xf>
    <xf numFmtId="39" fontId="9" fillId="0" borderId="1" xfId="1" applyNumberFormat="1" applyFont="1" applyFill="1" applyBorder="1" applyAlignment="1">
      <alignment wrapText="1"/>
    </xf>
    <xf numFmtId="49" fontId="15" fillId="0" borderId="0" xfId="0" applyNumberFormat="1" applyFont="1" applyFill="1"/>
    <xf numFmtId="4" fontId="21" fillId="0" borderId="0" xfId="0" applyNumberFormat="1" applyFont="1" applyFill="1"/>
    <xf numFmtId="4" fontId="8" fillId="2" borderId="1" xfId="0" applyNumberFormat="1" applyFont="1" applyFill="1" applyBorder="1" applyAlignment="1">
      <alignment horizontal="center" vertical="center" wrapText="1"/>
    </xf>
    <xf numFmtId="4" fontId="0" fillId="0" borderId="0" xfId="0" applyNumberFormat="1" applyFont="1"/>
    <xf numFmtId="4" fontId="0" fillId="5" borderId="0" xfId="0" applyNumberFormat="1" applyFont="1" applyFill="1" applyAlignment="1">
      <alignment vertical="center"/>
    </xf>
    <xf numFmtId="4" fontId="0" fillId="0" borderId="0" xfId="0" applyNumberFormat="1" applyFont="1" applyFill="1"/>
    <xf numFmtId="4" fontId="12" fillId="0" borderId="0" xfId="0" applyNumberFormat="1" applyFont="1" applyFill="1"/>
    <xf numFmtId="4" fontId="12" fillId="5" borderId="0" xfId="0" applyNumberFormat="1" applyFont="1" applyFill="1" applyAlignment="1">
      <alignment vertical="center"/>
    </xf>
    <xf numFmtId="4" fontId="12" fillId="0" borderId="0" xfId="0" applyNumberFormat="1" applyFont="1"/>
    <xf numFmtId="4" fontId="5" fillId="0" borderId="1" xfId="0" applyNumberFormat="1" applyFont="1" applyFill="1" applyBorder="1" applyAlignment="1">
      <alignment horizontal="right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9" fillId="0" borderId="4" xfId="0" applyFont="1" applyFill="1" applyBorder="1" applyAlignment="1">
      <alignment horizontal="left" wrapText="1"/>
    </xf>
    <xf numFmtId="4" fontId="11" fillId="0" borderId="1" xfId="1" applyNumberFormat="1" applyFont="1" applyFill="1" applyBorder="1" applyAlignment="1">
      <alignment horizontal="right" vertical="center" wrapText="1"/>
    </xf>
    <xf numFmtId="0" fontId="0" fillId="0" borderId="0" xfId="0" applyFill="1"/>
    <xf numFmtId="4" fontId="10" fillId="0" borderId="1" xfId="1" applyNumberFormat="1" applyFont="1" applyFill="1" applyBorder="1" applyAlignment="1">
      <alignment horizontal="right" vertical="center" wrapText="1"/>
    </xf>
    <xf numFmtId="0" fontId="0" fillId="0" borderId="0" xfId="0" applyFont="1" applyFill="1"/>
    <xf numFmtId="0" fontId="12" fillId="0" borderId="0" xfId="0" applyFont="1" applyFill="1"/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/>
    <xf numFmtId="0" fontId="5" fillId="0" borderId="1" xfId="0" applyFont="1" applyFill="1" applyBorder="1" applyAlignment="1">
      <alignment horizontal="left" vertical="center" wrapText="1"/>
    </xf>
    <xf numFmtId="4" fontId="10" fillId="4" borderId="2" xfId="1" applyNumberFormat="1" applyFont="1" applyFill="1" applyBorder="1" applyAlignment="1">
      <alignment horizontal="right" vertical="center"/>
    </xf>
    <xf numFmtId="39" fontId="10" fillId="4" borderId="1" xfId="1" applyNumberFormat="1" applyFont="1" applyFill="1" applyBorder="1" applyAlignment="1">
      <alignment horizontal="right" vertical="center"/>
    </xf>
    <xf numFmtId="4" fontId="10" fillId="4" borderId="1" xfId="1" applyNumberFormat="1" applyFont="1" applyFill="1" applyBorder="1" applyAlignment="1">
      <alignment horizontal="right" vertical="center"/>
    </xf>
    <xf numFmtId="0" fontId="13" fillId="0" borderId="0" xfId="0" applyFont="1" applyAlignment="1">
      <alignment horizontal="center" vertical="center" wrapText="1"/>
    </xf>
    <xf numFmtId="0" fontId="14" fillId="0" borderId="0" xfId="0" applyFont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8" fillId="3" borderId="1" xfId="0" applyFont="1" applyFill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8" fillId="3" borderId="4" xfId="0" applyFont="1" applyFill="1" applyBorder="1" applyAlignment="1">
      <alignment horizontal="center" vertical="center" wrapText="1"/>
    </xf>
    <xf numFmtId="0" fontId="8" fillId="3" borderId="5" xfId="0" applyFont="1" applyFill="1" applyBorder="1" applyAlignment="1">
      <alignment horizontal="center" vertical="center" wrapText="1"/>
    </xf>
    <xf numFmtId="0" fontId="8" fillId="3" borderId="6" xfId="0" applyFont="1" applyFill="1" applyBorder="1" applyAlignment="1">
      <alignment horizontal="center" vertical="center" wrapText="1"/>
    </xf>
    <xf numFmtId="4" fontId="8" fillId="2" borderId="1" xfId="0" applyNumberFormat="1" applyFont="1" applyFill="1" applyBorder="1" applyAlignment="1">
      <alignment horizontal="center" vertical="center" wrapText="1"/>
    </xf>
    <xf numFmtId="4" fontId="8" fillId="2" borderId="7" xfId="0" applyNumberFormat="1" applyFont="1" applyFill="1" applyBorder="1" applyAlignment="1">
      <alignment horizontal="center" vertical="center"/>
    </xf>
    <xf numFmtId="4" fontId="8" fillId="2" borderId="8" xfId="0" applyNumberFormat="1" applyFont="1" applyFill="1" applyBorder="1" applyAlignment="1">
      <alignment horizontal="center" vertical="center"/>
    </xf>
    <xf numFmtId="4" fontId="8" fillId="2" borderId="9" xfId="0" applyNumberFormat="1" applyFont="1" applyFill="1" applyBorder="1" applyAlignment="1">
      <alignment horizontal="center" vertical="center"/>
    </xf>
    <xf numFmtId="4" fontId="8" fillId="2" borderId="2" xfId="0" applyNumberFormat="1" applyFont="1" applyFill="1" applyBorder="1" applyAlignment="1">
      <alignment horizontal="center" vertical="center" wrapText="1"/>
    </xf>
    <xf numFmtId="4" fontId="8" fillId="2" borderId="3" xfId="0" applyNumberFormat="1" applyFont="1" applyFill="1" applyBorder="1" applyAlignment="1">
      <alignment horizontal="center" vertical="center" wrapText="1"/>
    </xf>
    <xf numFmtId="4" fontId="8" fillId="2" borderId="4" xfId="0" applyNumberFormat="1" applyFont="1" applyFill="1" applyBorder="1" applyAlignment="1">
      <alignment horizontal="center" vertical="center" wrapText="1"/>
    </xf>
    <xf numFmtId="0" fontId="13" fillId="5" borderId="0" xfId="0" applyFont="1" applyFill="1" applyBorder="1" applyAlignment="1">
      <alignment horizontal="left" vertical="center"/>
    </xf>
    <xf numFmtId="0" fontId="10" fillId="4" borderId="7" xfId="0" applyFont="1" applyFill="1" applyBorder="1" applyAlignment="1">
      <alignment horizontal="right" vertical="center" wrapText="1"/>
    </xf>
    <xf numFmtId="0" fontId="10" fillId="4" borderId="8" xfId="0" applyFont="1" applyFill="1" applyBorder="1" applyAlignment="1">
      <alignment horizontal="right" vertical="center" wrapText="1"/>
    </xf>
    <xf numFmtId="0" fontId="10" fillId="4" borderId="9" xfId="0" applyFont="1" applyFill="1" applyBorder="1" applyAlignment="1">
      <alignment horizontal="right" vertical="center" wrapText="1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</cellXfs>
  <cellStyles count="5">
    <cellStyle name="Moneda" xfId="1" builtinId="4"/>
    <cellStyle name="Moneda 2" xfId="2" xr:uid="{B418C22E-78BB-4AC0-9D16-9BAB760F5BBA}"/>
    <cellStyle name="Moneda 3" xfId="4" xr:uid="{75FFDECC-0561-4FB6-BB03-DAEBD964F7EC}"/>
    <cellStyle name="Normal" xfId="0" builtinId="0"/>
    <cellStyle name="Normal 2" xfId="3" xr:uid="{9CD766A0-5FAA-497F-A6D1-F412B928F53D}"/>
  </cellStyles>
  <dxfs count="88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99CC"/>
      <color rgb="FFB889D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1285875</xdr:colOff>
      <xdr:row>1</xdr:row>
      <xdr:rowOff>17319</xdr:rowOff>
    </xdr:from>
    <xdr:to>
      <xdr:col>6</xdr:col>
      <xdr:colOff>392328</xdr:colOff>
      <xdr:row>9</xdr:row>
      <xdr:rowOff>147390</xdr:rowOff>
    </xdr:to>
    <xdr:pic>
      <xdr:nvPicPr>
        <xdr:cNvPr id="3" name="Imagen 2" descr="C:\Users\Despacho\Downloads\GOBIERNO DC.png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264813" y="184007"/>
          <a:ext cx="4654765" cy="2225571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</xdr:col>
      <xdr:colOff>6406285</xdr:colOff>
      <xdr:row>5</xdr:row>
      <xdr:rowOff>64365</xdr:rowOff>
    </xdr:from>
    <xdr:to>
      <xdr:col>4</xdr:col>
      <xdr:colOff>239980</xdr:colOff>
      <xdr:row>10</xdr:row>
      <xdr:rowOff>80239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9CD02854-9FC6-49F5-9CBD-547D98ADEDF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936240" y="1293956"/>
          <a:ext cx="1304635" cy="129741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T854"/>
  <sheetViews>
    <sheetView tabSelected="1" view="pageBreakPreview" topLeftCell="C1" zoomScale="50" zoomScaleNormal="50" zoomScaleSheetLayoutView="50" workbookViewId="0">
      <pane ySplit="15" topLeftCell="A353" activePane="bottomLeft" state="frozen"/>
      <selection activeCell="K1" sqref="K1"/>
      <selection pane="bottomLeft" activeCell="B360" sqref="B360"/>
    </sheetView>
  </sheetViews>
  <sheetFormatPr baseColWidth="10" defaultColWidth="11.42578125" defaultRowHeight="12.75" x14ac:dyDescent="0.2"/>
  <cols>
    <col min="1" max="1" width="23.140625" style="1" customWidth="1"/>
    <col min="2" max="2" width="77.140625" style="1" customWidth="1"/>
    <col min="3" max="3" width="117.5703125" style="1" customWidth="1"/>
    <col min="4" max="4" width="111.85546875" style="1" customWidth="1"/>
    <col min="5" max="5" width="34.85546875" style="1" customWidth="1"/>
    <col min="6" max="6" width="48.28515625" style="1" customWidth="1"/>
    <col min="7" max="7" width="32.140625" style="2" customWidth="1"/>
    <col min="8" max="8" width="22.42578125" style="3" customWidth="1"/>
    <col min="9" max="9" width="23.28515625" style="3" customWidth="1"/>
    <col min="10" max="10" width="28.7109375" style="3" customWidth="1"/>
    <col min="11" max="11" width="26.42578125" style="57" customWidth="1"/>
    <col min="12" max="12" width="21" style="57" customWidth="1"/>
    <col min="13" max="13" width="28.7109375" style="3" customWidth="1"/>
    <col min="14" max="14" width="27" style="57" customWidth="1"/>
    <col min="15" max="15" width="26.42578125" style="62" customWidth="1"/>
    <col min="16" max="16" width="28.42578125" style="3" customWidth="1"/>
    <col min="17" max="17" width="27.28515625" style="3" customWidth="1"/>
    <col min="18" max="18" width="28.42578125" style="3" customWidth="1"/>
    <col min="19" max="19" width="30.7109375" style="49" bestFit="1" customWidth="1"/>
    <col min="20" max="20" width="18.42578125" style="3" hidden="1" customWidth="1"/>
  </cols>
  <sheetData>
    <row r="1" spans="1:20" x14ac:dyDescent="0.2">
      <c r="B1" s="2"/>
      <c r="M1" s="4"/>
      <c r="N1" s="59"/>
      <c r="O1" s="60"/>
      <c r="P1" s="4"/>
      <c r="Q1" s="4"/>
      <c r="R1" s="4"/>
      <c r="S1" s="5"/>
      <c r="T1" s="4"/>
    </row>
    <row r="2" spans="1:20" x14ac:dyDescent="0.2">
      <c r="B2" s="2"/>
      <c r="M2" s="4"/>
      <c r="N2" s="59"/>
      <c r="O2" s="60"/>
      <c r="P2" s="4"/>
      <c r="Q2" s="4"/>
      <c r="R2" s="4"/>
      <c r="S2" s="5"/>
      <c r="T2" s="4"/>
    </row>
    <row r="3" spans="1:20" x14ac:dyDescent="0.2">
      <c r="B3" s="7"/>
      <c r="M3" s="4"/>
      <c r="N3" s="59"/>
      <c r="O3" s="60"/>
      <c r="P3" s="4"/>
      <c r="Q3" s="4"/>
      <c r="R3" s="4"/>
      <c r="S3" s="5"/>
      <c r="T3" s="4"/>
    </row>
    <row r="4" spans="1:20" ht="30" x14ac:dyDescent="0.4">
      <c r="B4" s="7"/>
      <c r="C4" s="54"/>
      <c r="J4" s="6"/>
      <c r="M4" s="55"/>
      <c r="N4" s="55"/>
      <c r="O4" s="55"/>
      <c r="P4" s="4"/>
      <c r="Q4" s="4"/>
      <c r="R4" s="4"/>
      <c r="S4" s="5"/>
      <c r="T4" s="4"/>
    </row>
    <row r="5" spans="1:20" ht="27" x14ac:dyDescent="0.35">
      <c r="B5" s="7"/>
      <c r="C5" s="7"/>
      <c r="F5" s="8"/>
      <c r="J5" s="6"/>
      <c r="M5" s="9"/>
      <c r="N5" s="9"/>
      <c r="O5" s="55"/>
      <c r="P5" s="4"/>
      <c r="Q5" s="9"/>
      <c r="R5" s="4"/>
      <c r="S5" s="5"/>
      <c r="T5" s="4"/>
    </row>
    <row r="6" spans="1:20" ht="27" x14ac:dyDescent="0.35">
      <c r="B6" s="7"/>
      <c r="J6" s="6"/>
      <c r="M6" s="4"/>
      <c r="N6" s="55"/>
      <c r="O6" s="55"/>
      <c r="P6" s="4"/>
      <c r="Q6" s="4"/>
      <c r="R6" s="4"/>
      <c r="S6" s="5"/>
      <c r="T6" s="4"/>
    </row>
    <row r="7" spans="1:20" x14ac:dyDescent="0.2">
      <c r="B7" s="7"/>
      <c r="M7" s="4"/>
      <c r="N7" s="59"/>
      <c r="O7" s="60"/>
      <c r="P7" s="4"/>
      <c r="Q7" s="4"/>
      <c r="R7" s="4"/>
      <c r="S7" s="5"/>
      <c r="T7" s="4"/>
    </row>
    <row r="8" spans="1:20" ht="20.25" x14ac:dyDescent="0.2">
      <c r="A8" s="97"/>
      <c r="B8" s="97"/>
      <c r="C8" s="97"/>
      <c r="D8" s="97"/>
      <c r="E8" s="97"/>
      <c r="F8" s="97"/>
      <c r="G8" s="97"/>
      <c r="H8" s="97"/>
      <c r="I8" s="97"/>
      <c r="J8" s="97"/>
      <c r="K8" s="97"/>
      <c r="L8" s="97"/>
      <c r="M8" s="97"/>
      <c r="N8" s="97"/>
      <c r="O8" s="97"/>
      <c r="P8" s="97"/>
      <c r="Q8" s="97"/>
      <c r="R8" s="97"/>
      <c r="S8" s="97"/>
      <c r="T8" s="97"/>
    </row>
    <row r="9" spans="1:20" ht="23.25" x14ac:dyDescent="0.2">
      <c r="A9" s="98"/>
      <c r="B9" s="98"/>
      <c r="C9" s="98"/>
      <c r="D9" s="98"/>
      <c r="E9" s="98"/>
      <c r="F9" s="98"/>
      <c r="G9" s="98"/>
      <c r="H9" s="98"/>
      <c r="I9" s="98"/>
      <c r="J9" s="98"/>
      <c r="K9" s="98"/>
      <c r="L9" s="98"/>
      <c r="M9" s="98"/>
      <c r="N9" s="98"/>
      <c r="O9" s="98"/>
      <c r="P9" s="98"/>
      <c r="Q9" s="98"/>
      <c r="R9" s="98"/>
      <c r="S9" s="98"/>
      <c r="T9" s="98"/>
    </row>
    <row r="10" spans="1:20" ht="18" x14ac:dyDescent="0.2">
      <c r="A10" s="99"/>
      <c r="B10" s="99"/>
      <c r="C10" s="99"/>
      <c r="D10" s="99"/>
      <c r="E10" s="99"/>
      <c r="F10" s="99"/>
      <c r="G10" s="99"/>
      <c r="H10" s="99"/>
      <c r="I10" s="99"/>
      <c r="J10" s="99"/>
      <c r="K10" s="99"/>
      <c r="L10" s="99"/>
      <c r="M10" s="99"/>
      <c r="N10" s="99"/>
      <c r="O10" s="99"/>
      <c r="P10" s="99"/>
      <c r="Q10" s="99"/>
      <c r="R10" s="99"/>
      <c r="S10" s="99"/>
      <c r="T10" s="99"/>
    </row>
    <row r="11" spans="1:20" ht="23.25" x14ac:dyDescent="0.2">
      <c r="A11" s="98" t="s">
        <v>0</v>
      </c>
      <c r="B11" s="98"/>
      <c r="C11" s="98"/>
      <c r="D11" s="98"/>
      <c r="E11" s="98"/>
      <c r="F11" s="98"/>
      <c r="G11" s="98"/>
      <c r="H11" s="98"/>
      <c r="I11" s="98"/>
      <c r="J11" s="98"/>
      <c r="K11" s="98"/>
      <c r="L11" s="98"/>
      <c r="M11" s="98"/>
      <c r="N11" s="98"/>
      <c r="O11" s="98"/>
      <c r="P11" s="98"/>
      <c r="Q11" s="98"/>
      <c r="R11" s="98"/>
      <c r="S11" s="98"/>
      <c r="T11" s="98"/>
    </row>
    <row r="12" spans="1:20" ht="24" thickBot="1" x14ac:dyDescent="0.25">
      <c r="A12" s="98" t="s">
        <v>973</v>
      </c>
      <c r="B12" s="98"/>
      <c r="C12" s="98"/>
      <c r="D12" s="98"/>
      <c r="E12" s="98"/>
      <c r="F12" s="98"/>
      <c r="G12" s="98"/>
      <c r="H12" s="98"/>
      <c r="I12" s="98"/>
      <c r="J12" s="98"/>
      <c r="K12" s="98"/>
      <c r="L12" s="98"/>
      <c r="M12" s="98"/>
      <c r="N12" s="98"/>
      <c r="O12" s="98"/>
      <c r="P12" s="98"/>
      <c r="Q12" s="98"/>
      <c r="R12" s="98"/>
      <c r="S12" s="98"/>
      <c r="T12" s="98"/>
    </row>
    <row r="13" spans="1:20" ht="18.75" thickBot="1" x14ac:dyDescent="0.25">
      <c r="A13" s="79" t="s">
        <v>1</v>
      </c>
      <c r="B13" s="80" t="s">
        <v>2</v>
      </c>
      <c r="C13" s="81" t="s">
        <v>3</v>
      </c>
      <c r="D13" s="81" t="s">
        <v>4</v>
      </c>
      <c r="E13" s="10"/>
      <c r="F13" s="81" t="s">
        <v>5</v>
      </c>
      <c r="G13" s="80" t="s">
        <v>6</v>
      </c>
      <c r="H13" s="86" t="s">
        <v>7</v>
      </c>
      <c r="I13" s="86" t="s">
        <v>8</v>
      </c>
      <c r="J13" s="87" t="s">
        <v>9</v>
      </c>
      <c r="K13" s="88"/>
      <c r="L13" s="88"/>
      <c r="M13" s="88"/>
      <c r="N13" s="88"/>
      <c r="O13" s="89"/>
      <c r="P13" s="90" t="s">
        <v>10</v>
      </c>
      <c r="Q13" s="86" t="s">
        <v>11</v>
      </c>
      <c r="R13" s="86"/>
      <c r="S13" s="86" t="s">
        <v>12</v>
      </c>
      <c r="T13" s="86" t="s">
        <v>13</v>
      </c>
    </row>
    <row r="14" spans="1:20" ht="18.75" thickBot="1" x14ac:dyDescent="0.25">
      <c r="A14" s="79"/>
      <c r="B14" s="80"/>
      <c r="C14" s="82"/>
      <c r="D14" s="82"/>
      <c r="E14" s="11" t="s">
        <v>14</v>
      </c>
      <c r="F14" s="82"/>
      <c r="G14" s="80"/>
      <c r="H14" s="86"/>
      <c r="I14" s="86"/>
      <c r="J14" s="86" t="s">
        <v>15</v>
      </c>
      <c r="K14" s="86"/>
      <c r="L14" s="90" t="s">
        <v>16</v>
      </c>
      <c r="M14" s="86" t="s">
        <v>17</v>
      </c>
      <c r="N14" s="86"/>
      <c r="O14" s="90" t="s">
        <v>18</v>
      </c>
      <c r="P14" s="91"/>
      <c r="Q14" s="86" t="s">
        <v>19</v>
      </c>
      <c r="R14" s="90" t="s">
        <v>20</v>
      </c>
      <c r="S14" s="86"/>
      <c r="T14" s="86"/>
    </row>
    <row r="15" spans="1:20" ht="18.75" thickBot="1" x14ac:dyDescent="0.25">
      <c r="A15" s="79"/>
      <c r="B15" s="80"/>
      <c r="C15" s="83"/>
      <c r="D15" s="84"/>
      <c r="E15" s="12" t="s">
        <v>21</v>
      </c>
      <c r="F15" s="85"/>
      <c r="G15" s="80"/>
      <c r="H15" s="86"/>
      <c r="I15" s="86"/>
      <c r="J15" s="13" t="s">
        <v>22</v>
      </c>
      <c r="K15" s="56" t="s">
        <v>23</v>
      </c>
      <c r="L15" s="92"/>
      <c r="M15" s="13" t="s">
        <v>24</v>
      </c>
      <c r="N15" s="56" t="s">
        <v>25</v>
      </c>
      <c r="O15" s="92"/>
      <c r="P15" s="92"/>
      <c r="Q15" s="86"/>
      <c r="R15" s="92"/>
      <c r="S15" s="86"/>
      <c r="T15" s="86"/>
    </row>
    <row r="16" spans="1:20" s="67" customFormat="1" ht="21" thickBot="1" x14ac:dyDescent="0.35">
      <c r="A16" s="64" t="s">
        <v>26</v>
      </c>
      <c r="B16" s="51" t="s">
        <v>899</v>
      </c>
      <c r="C16" s="51" t="s">
        <v>27</v>
      </c>
      <c r="D16" s="51" t="s">
        <v>28</v>
      </c>
      <c r="E16" s="65" t="s">
        <v>29</v>
      </c>
      <c r="F16" s="52" t="s">
        <v>30</v>
      </c>
      <c r="G16" s="53">
        <v>200000</v>
      </c>
      <c r="H16" s="14">
        <v>35574.46</v>
      </c>
      <c r="I16" s="14">
        <v>25</v>
      </c>
      <c r="J16" s="14">
        <f>ROUNDUP(G16*2.87%,2)</f>
        <v>5740</v>
      </c>
      <c r="K16" s="14">
        <f>ROUNDUP(G16*7.1%,2)</f>
        <v>14200</v>
      </c>
      <c r="L16" s="14">
        <v>780.6</v>
      </c>
      <c r="M16" s="14">
        <v>4943.8</v>
      </c>
      <c r="N16" s="14">
        <v>11530.11</v>
      </c>
      <c r="O16" s="14">
        <v>1350.12</v>
      </c>
      <c r="P16" s="14">
        <f>SUM(J16:O16)</f>
        <v>38544.629999999997</v>
      </c>
      <c r="Q16" s="14">
        <f t="shared" ref="Q16:Q49" si="0">ROUNDUP(H16+I16+J16+M16+O16,2)</f>
        <v>47633.38</v>
      </c>
      <c r="R16" s="14">
        <f t="shared" ref="R16:R71" si="1">+K16+L16+N16</f>
        <v>26510.71</v>
      </c>
      <c r="S16" s="66">
        <f>ROUNDUP(G16-Q16,2)</f>
        <v>152366.62</v>
      </c>
      <c r="T16" s="15">
        <v>111</v>
      </c>
    </row>
    <row r="17" spans="1:20" s="69" customFormat="1" ht="21" thickBot="1" x14ac:dyDescent="0.35">
      <c r="A17" s="64" t="s">
        <v>94</v>
      </c>
      <c r="B17" s="16" t="s">
        <v>95</v>
      </c>
      <c r="C17" s="51" t="s">
        <v>27</v>
      </c>
      <c r="D17" s="16" t="s">
        <v>96</v>
      </c>
      <c r="E17" s="17" t="s">
        <v>34</v>
      </c>
      <c r="F17" s="17" t="s">
        <v>35</v>
      </c>
      <c r="G17" s="18">
        <v>25000</v>
      </c>
      <c r="H17" s="14">
        <v>0</v>
      </c>
      <c r="I17" s="14">
        <v>25</v>
      </c>
      <c r="J17" s="14">
        <f>ROUNDUP(G17*2.87%,2)</f>
        <v>717.5</v>
      </c>
      <c r="K17" s="14">
        <f>ROUNDUP(G17*7.1%,2)</f>
        <v>1775</v>
      </c>
      <c r="L17" s="14">
        <f>+G17*1.2%</f>
        <v>300</v>
      </c>
      <c r="M17" s="14">
        <f>+G17*3.04%</f>
        <v>760</v>
      </c>
      <c r="N17" s="14">
        <f>+G17*7.09%</f>
        <v>1772.5000000000002</v>
      </c>
      <c r="O17" s="14">
        <v>0</v>
      </c>
      <c r="P17" s="14">
        <f>+H17+I17+J17+K17+L17+M17+N17+O17</f>
        <v>5350</v>
      </c>
      <c r="Q17" s="14">
        <f>ROUNDUP(H17+I17+J17+M17+O17,2)</f>
        <v>1502.5</v>
      </c>
      <c r="R17" s="14">
        <f>+K17+L17+N17</f>
        <v>3847.5</v>
      </c>
      <c r="S17" s="68">
        <f>ROUNDUP(G17-Q17,2)</f>
        <v>23497.5</v>
      </c>
      <c r="T17" s="15">
        <v>111</v>
      </c>
    </row>
    <row r="18" spans="1:20" s="67" customFormat="1" ht="21" thickBot="1" x14ac:dyDescent="0.35">
      <c r="A18" s="64" t="s">
        <v>36</v>
      </c>
      <c r="B18" s="51" t="s">
        <v>37</v>
      </c>
      <c r="C18" s="51" t="s">
        <v>38</v>
      </c>
      <c r="D18" s="51" t="s">
        <v>39</v>
      </c>
      <c r="E18" s="52" t="s">
        <v>29</v>
      </c>
      <c r="F18" s="52" t="s">
        <v>40</v>
      </c>
      <c r="G18" s="53">
        <v>65000</v>
      </c>
      <c r="H18" s="14">
        <v>4427.55</v>
      </c>
      <c r="I18" s="14">
        <v>25</v>
      </c>
      <c r="J18" s="14">
        <f t="shared" ref="J18:J71" si="2">ROUNDUP(G18*2.87%,2)</f>
        <v>1865.5</v>
      </c>
      <c r="K18" s="14">
        <f t="shared" ref="K18:K71" si="3">ROUNDUP(G18*7.1%,2)</f>
        <v>4615</v>
      </c>
      <c r="L18" s="14">
        <v>780</v>
      </c>
      <c r="M18" s="14">
        <f t="shared" ref="M18:M70" si="4">+G18*3.04%</f>
        <v>1976</v>
      </c>
      <c r="N18" s="14">
        <f t="shared" ref="N18:N70" si="5">+G18*7.09%</f>
        <v>4608.5</v>
      </c>
      <c r="O18" s="14">
        <v>0</v>
      </c>
      <c r="P18" s="14">
        <f t="shared" ref="P18:P31" si="6">+H18+I18+J18+K18+L18+M18+N18+O18</f>
        <v>18297.55</v>
      </c>
      <c r="Q18" s="14">
        <f t="shared" si="0"/>
        <v>8294.0499999999993</v>
      </c>
      <c r="R18" s="14">
        <f>+K18+L18+N18</f>
        <v>10003.5</v>
      </c>
      <c r="S18" s="66">
        <f t="shared" ref="S18:S71" si="7">ROUNDUP(G18-Q18,2)</f>
        <v>56705.95</v>
      </c>
      <c r="T18" s="15">
        <v>111</v>
      </c>
    </row>
    <row r="19" spans="1:20" s="67" customFormat="1" ht="21" customHeight="1" thickBot="1" x14ac:dyDescent="0.35">
      <c r="A19" s="64" t="s">
        <v>41</v>
      </c>
      <c r="B19" s="51" t="s">
        <v>42</v>
      </c>
      <c r="C19" s="51" t="s">
        <v>38</v>
      </c>
      <c r="D19" s="51" t="s">
        <v>43</v>
      </c>
      <c r="E19" s="52" t="s">
        <v>34</v>
      </c>
      <c r="F19" s="52" t="s">
        <v>44</v>
      </c>
      <c r="G19" s="53">
        <v>22000</v>
      </c>
      <c r="H19" s="14">
        <v>0</v>
      </c>
      <c r="I19" s="14">
        <v>25</v>
      </c>
      <c r="J19" s="14">
        <f t="shared" si="2"/>
        <v>631.4</v>
      </c>
      <c r="K19" s="14">
        <f t="shared" si="3"/>
        <v>1562</v>
      </c>
      <c r="L19" s="14">
        <f t="shared" ref="L19:L74" si="8">+G19*1.2%</f>
        <v>264</v>
      </c>
      <c r="M19" s="14">
        <f t="shared" si="4"/>
        <v>668.8</v>
      </c>
      <c r="N19" s="14">
        <f t="shared" si="5"/>
        <v>1559.8000000000002</v>
      </c>
      <c r="O19" s="14">
        <v>0</v>
      </c>
      <c r="P19" s="14">
        <f t="shared" si="6"/>
        <v>4711</v>
      </c>
      <c r="Q19" s="14">
        <f t="shared" si="0"/>
        <v>1325.2</v>
      </c>
      <c r="R19" s="14">
        <f t="shared" si="1"/>
        <v>3385.8</v>
      </c>
      <c r="S19" s="66">
        <f t="shared" si="7"/>
        <v>20674.8</v>
      </c>
      <c r="T19" s="15">
        <v>111</v>
      </c>
    </row>
    <row r="20" spans="1:20" s="69" customFormat="1" ht="21" customHeight="1" thickBot="1" x14ac:dyDescent="0.35">
      <c r="A20" s="64" t="s">
        <v>45</v>
      </c>
      <c r="B20" s="16" t="s">
        <v>46</v>
      </c>
      <c r="C20" s="51" t="s">
        <v>47</v>
      </c>
      <c r="D20" s="16" t="s">
        <v>48</v>
      </c>
      <c r="E20" s="17" t="s">
        <v>29</v>
      </c>
      <c r="F20" s="17" t="s">
        <v>30</v>
      </c>
      <c r="G20" s="18">
        <v>100000</v>
      </c>
      <c r="H20" s="14">
        <v>12105.44</v>
      </c>
      <c r="I20" s="14">
        <v>25</v>
      </c>
      <c r="J20" s="14">
        <f t="shared" si="2"/>
        <v>2870</v>
      </c>
      <c r="K20" s="14">
        <f t="shared" si="3"/>
        <v>7100</v>
      </c>
      <c r="L20" s="14">
        <v>780.6</v>
      </c>
      <c r="M20" s="14">
        <f>+G20*3.04%</f>
        <v>3040</v>
      </c>
      <c r="N20" s="14">
        <f>+G20*7.09%</f>
        <v>7090.0000000000009</v>
      </c>
      <c r="O20" s="14">
        <v>0</v>
      </c>
      <c r="P20" s="14">
        <f t="shared" si="6"/>
        <v>33011.040000000001</v>
      </c>
      <c r="Q20" s="14">
        <f t="shared" si="0"/>
        <v>18040.439999999999</v>
      </c>
      <c r="R20" s="14">
        <f>+K20+L20+N20</f>
        <v>14970.600000000002</v>
      </c>
      <c r="S20" s="68">
        <f t="shared" si="7"/>
        <v>81959.56</v>
      </c>
      <c r="T20" s="15">
        <v>111</v>
      </c>
    </row>
    <row r="21" spans="1:20" s="67" customFormat="1" ht="21" thickBot="1" x14ac:dyDescent="0.35">
      <c r="A21" s="64" t="s">
        <v>49</v>
      </c>
      <c r="B21" s="51" t="s">
        <v>50</v>
      </c>
      <c r="C21" s="51" t="s">
        <v>47</v>
      </c>
      <c r="D21" s="51" t="s">
        <v>51</v>
      </c>
      <c r="E21" s="52" t="s">
        <v>34</v>
      </c>
      <c r="F21" s="52" t="s">
        <v>106</v>
      </c>
      <c r="G21" s="53">
        <v>31500</v>
      </c>
      <c r="H21" s="14">
        <v>0</v>
      </c>
      <c r="I21" s="14">
        <v>25</v>
      </c>
      <c r="J21" s="14">
        <f t="shared" si="2"/>
        <v>904.05</v>
      </c>
      <c r="K21" s="14">
        <f t="shared" si="3"/>
        <v>2236.5</v>
      </c>
      <c r="L21" s="14">
        <f>+G21*1.2%</f>
        <v>378</v>
      </c>
      <c r="M21" s="14">
        <f>+G21*3.04%</f>
        <v>957.6</v>
      </c>
      <c r="N21" s="14">
        <f>+G21*7.09%</f>
        <v>2233.3500000000004</v>
      </c>
      <c r="O21" s="14">
        <v>0</v>
      </c>
      <c r="P21" s="14">
        <f t="shared" si="6"/>
        <v>6734.5000000000009</v>
      </c>
      <c r="Q21" s="14">
        <f t="shared" si="0"/>
        <v>1886.65</v>
      </c>
      <c r="R21" s="14">
        <f>+K21+L21+N21</f>
        <v>4847.8500000000004</v>
      </c>
      <c r="S21" s="66">
        <f t="shared" si="7"/>
        <v>29613.35</v>
      </c>
      <c r="T21" s="15">
        <v>111</v>
      </c>
    </row>
    <row r="22" spans="1:20" s="67" customFormat="1" ht="21" thickBot="1" x14ac:dyDescent="0.35">
      <c r="A22" s="64" t="s">
        <v>52</v>
      </c>
      <c r="B22" s="51" t="s">
        <v>53</v>
      </c>
      <c r="C22" s="51" t="s">
        <v>47</v>
      </c>
      <c r="D22" s="51" t="s">
        <v>54</v>
      </c>
      <c r="E22" s="52" t="s">
        <v>29</v>
      </c>
      <c r="F22" s="52" t="s">
        <v>35</v>
      </c>
      <c r="G22" s="53">
        <v>25000</v>
      </c>
      <c r="H22" s="14">
        <v>0</v>
      </c>
      <c r="I22" s="14">
        <v>25</v>
      </c>
      <c r="J22" s="14">
        <f t="shared" si="2"/>
        <v>717.5</v>
      </c>
      <c r="K22" s="14">
        <f t="shared" si="3"/>
        <v>1775</v>
      </c>
      <c r="L22" s="14">
        <f>+G22*1.2%</f>
        <v>300</v>
      </c>
      <c r="M22" s="14">
        <f>+G22*3.04%</f>
        <v>760</v>
      </c>
      <c r="N22" s="14">
        <f>+G22*7.09%</f>
        <v>1772.5000000000002</v>
      </c>
      <c r="O22" s="14">
        <v>0</v>
      </c>
      <c r="P22" s="14">
        <f t="shared" si="6"/>
        <v>5350</v>
      </c>
      <c r="Q22" s="14">
        <f t="shared" si="0"/>
        <v>1502.5</v>
      </c>
      <c r="R22" s="14">
        <f>+K22+L22+N22</f>
        <v>3847.5</v>
      </c>
      <c r="S22" s="66">
        <f t="shared" si="7"/>
        <v>23497.5</v>
      </c>
      <c r="T22" s="15">
        <v>111</v>
      </c>
    </row>
    <row r="23" spans="1:20" s="67" customFormat="1" ht="21" customHeight="1" thickBot="1" x14ac:dyDescent="0.35">
      <c r="A23" s="64" t="s">
        <v>55</v>
      </c>
      <c r="B23" s="51" t="s">
        <v>56</v>
      </c>
      <c r="C23" s="51" t="s">
        <v>57</v>
      </c>
      <c r="D23" s="51" t="s">
        <v>58</v>
      </c>
      <c r="E23" s="52" t="s">
        <v>34</v>
      </c>
      <c r="F23" s="52" t="s">
        <v>35</v>
      </c>
      <c r="G23" s="53">
        <v>10000</v>
      </c>
      <c r="H23" s="14">
        <v>0</v>
      </c>
      <c r="I23" s="14">
        <v>25</v>
      </c>
      <c r="J23" s="14">
        <f t="shared" si="2"/>
        <v>287</v>
      </c>
      <c r="K23" s="14">
        <f t="shared" si="3"/>
        <v>710</v>
      </c>
      <c r="L23" s="14">
        <f t="shared" si="8"/>
        <v>120</v>
      </c>
      <c r="M23" s="14">
        <f t="shared" si="4"/>
        <v>304</v>
      </c>
      <c r="N23" s="14">
        <f t="shared" si="5"/>
        <v>709</v>
      </c>
      <c r="O23" s="14">
        <v>0</v>
      </c>
      <c r="P23" s="14">
        <f t="shared" si="6"/>
        <v>2155</v>
      </c>
      <c r="Q23" s="14">
        <f t="shared" si="0"/>
        <v>616</v>
      </c>
      <c r="R23" s="14">
        <f t="shared" si="1"/>
        <v>1539</v>
      </c>
      <c r="S23" s="66">
        <f t="shared" si="7"/>
        <v>9384</v>
      </c>
      <c r="T23" s="15">
        <v>111</v>
      </c>
    </row>
    <row r="24" spans="1:20" s="67" customFormat="1" ht="21" customHeight="1" thickBot="1" x14ac:dyDescent="0.35">
      <c r="A24" s="64" t="s">
        <v>59</v>
      </c>
      <c r="B24" s="51" t="s">
        <v>60</v>
      </c>
      <c r="C24" s="51" t="s">
        <v>61</v>
      </c>
      <c r="D24" s="51" t="s">
        <v>62</v>
      </c>
      <c r="E24" s="52" t="s">
        <v>29</v>
      </c>
      <c r="F24" s="52" t="s">
        <v>30</v>
      </c>
      <c r="G24" s="53">
        <v>100000</v>
      </c>
      <c r="H24" s="14">
        <v>12105.44</v>
      </c>
      <c r="I24" s="14">
        <v>25</v>
      </c>
      <c r="J24" s="14">
        <f t="shared" si="2"/>
        <v>2870</v>
      </c>
      <c r="K24" s="14">
        <f t="shared" si="3"/>
        <v>7100</v>
      </c>
      <c r="L24" s="14">
        <v>780.6</v>
      </c>
      <c r="M24" s="14">
        <f t="shared" si="4"/>
        <v>3040</v>
      </c>
      <c r="N24" s="14">
        <f t="shared" si="5"/>
        <v>7090.0000000000009</v>
      </c>
      <c r="O24" s="14">
        <v>0</v>
      </c>
      <c r="P24" s="14">
        <f t="shared" si="6"/>
        <v>33011.040000000001</v>
      </c>
      <c r="Q24" s="14">
        <f t="shared" si="0"/>
        <v>18040.439999999999</v>
      </c>
      <c r="R24" s="14">
        <f t="shared" si="1"/>
        <v>14970.600000000002</v>
      </c>
      <c r="S24" s="66">
        <f t="shared" si="7"/>
        <v>81959.56</v>
      </c>
      <c r="T24" s="15">
        <v>111</v>
      </c>
    </row>
    <row r="25" spans="1:20" s="67" customFormat="1" ht="21" thickBot="1" x14ac:dyDescent="0.35">
      <c r="A25" s="64" t="s">
        <v>63</v>
      </c>
      <c r="B25" s="51" t="s">
        <v>64</v>
      </c>
      <c r="C25" s="51" t="s">
        <v>61</v>
      </c>
      <c r="D25" s="51" t="s">
        <v>58</v>
      </c>
      <c r="E25" s="52" t="s">
        <v>34</v>
      </c>
      <c r="F25" s="52" t="s">
        <v>35</v>
      </c>
      <c r="G25" s="53">
        <v>13750</v>
      </c>
      <c r="H25" s="14">
        <v>0</v>
      </c>
      <c r="I25" s="14">
        <v>25</v>
      </c>
      <c r="J25" s="14">
        <f t="shared" si="2"/>
        <v>394.63</v>
      </c>
      <c r="K25" s="14">
        <f t="shared" si="3"/>
        <v>976.25</v>
      </c>
      <c r="L25" s="14">
        <f t="shared" si="8"/>
        <v>165</v>
      </c>
      <c r="M25" s="14">
        <f t="shared" si="4"/>
        <v>418</v>
      </c>
      <c r="N25" s="14">
        <f t="shared" si="5"/>
        <v>974.87500000000011</v>
      </c>
      <c r="O25" s="14">
        <v>0</v>
      </c>
      <c r="P25" s="14">
        <f t="shared" si="6"/>
        <v>2953.7550000000001</v>
      </c>
      <c r="Q25" s="14">
        <f t="shared" si="0"/>
        <v>837.63</v>
      </c>
      <c r="R25" s="14">
        <f t="shared" si="1"/>
        <v>2116.125</v>
      </c>
      <c r="S25" s="66">
        <f t="shared" si="7"/>
        <v>12912.37</v>
      </c>
      <c r="T25" s="15">
        <v>111</v>
      </c>
    </row>
    <row r="26" spans="1:20" s="67" customFormat="1" ht="21" thickBot="1" x14ac:dyDescent="0.35">
      <c r="A26" s="64" t="s">
        <v>65</v>
      </c>
      <c r="B26" s="51" t="s">
        <v>66</v>
      </c>
      <c r="C26" s="51" t="s">
        <v>61</v>
      </c>
      <c r="D26" s="51" t="s">
        <v>67</v>
      </c>
      <c r="E26" s="52" t="s">
        <v>29</v>
      </c>
      <c r="F26" s="52" t="s">
        <v>35</v>
      </c>
      <c r="G26" s="53">
        <v>30000</v>
      </c>
      <c r="H26" s="14">
        <v>0</v>
      </c>
      <c r="I26" s="14">
        <v>25</v>
      </c>
      <c r="J26" s="14">
        <f t="shared" si="2"/>
        <v>861</v>
      </c>
      <c r="K26" s="14">
        <f t="shared" si="3"/>
        <v>2130</v>
      </c>
      <c r="L26" s="14">
        <f t="shared" si="8"/>
        <v>360</v>
      </c>
      <c r="M26" s="14">
        <f t="shared" si="4"/>
        <v>912</v>
      </c>
      <c r="N26" s="14">
        <f t="shared" si="5"/>
        <v>2127</v>
      </c>
      <c r="O26" s="14">
        <v>0</v>
      </c>
      <c r="P26" s="14">
        <f t="shared" si="6"/>
        <v>6415</v>
      </c>
      <c r="Q26" s="14">
        <f t="shared" si="0"/>
        <v>1798</v>
      </c>
      <c r="R26" s="14">
        <f t="shared" si="1"/>
        <v>4617</v>
      </c>
      <c r="S26" s="66">
        <f t="shared" si="7"/>
        <v>28202</v>
      </c>
      <c r="T26" s="15">
        <v>111</v>
      </c>
    </row>
    <row r="27" spans="1:20" s="67" customFormat="1" ht="22.5" customHeight="1" thickBot="1" x14ac:dyDescent="0.35">
      <c r="A27" s="64" t="s">
        <v>68</v>
      </c>
      <c r="B27" s="51" t="s">
        <v>69</v>
      </c>
      <c r="C27" s="51" t="s">
        <v>61</v>
      </c>
      <c r="D27" s="51" t="s">
        <v>58</v>
      </c>
      <c r="E27" s="52" t="s">
        <v>34</v>
      </c>
      <c r="F27" s="52" t="s">
        <v>35</v>
      </c>
      <c r="G27" s="53">
        <v>22000</v>
      </c>
      <c r="H27" s="14">
        <v>0</v>
      </c>
      <c r="I27" s="14">
        <v>25</v>
      </c>
      <c r="J27" s="14">
        <f t="shared" si="2"/>
        <v>631.4</v>
      </c>
      <c r="K27" s="14">
        <f t="shared" si="3"/>
        <v>1562</v>
      </c>
      <c r="L27" s="14">
        <f t="shared" si="8"/>
        <v>264</v>
      </c>
      <c r="M27" s="14">
        <f t="shared" si="4"/>
        <v>668.8</v>
      </c>
      <c r="N27" s="14">
        <f t="shared" si="5"/>
        <v>1559.8000000000002</v>
      </c>
      <c r="O27" s="14">
        <v>0</v>
      </c>
      <c r="P27" s="14">
        <f t="shared" si="6"/>
        <v>4711</v>
      </c>
      <c r="Q27" s="14">
        <f t="shared" si="0"/>
        <v>1325.2</v>
      </c>
      <c r="R27" s="14">
        <f t="shared" si="1"/>
        <v>3385.8</v>
      </c>
      <c r="S27" s="66">
        <f t="shared" si="7"/>
        <v>20674.8</v>
      </c>
      <c r="T27" s="15">
        <v>111</v>
      </c>
    </row>
    <row r="28" spans="1:20" s="67" customFormat="1" ht="21" customHeight="1" thickBot="1" x14ac:dyDescent="0.35">
      <c r="A28" s="64" t="s">
        <v>70</v>
      </c>
      <c r="B28" s="51" t="s">
        <v>71</v>
      </c>
      <c r="C28" s="51" t="s">
        <v>61</v>
      </c>
      <c r="D28" s="51" t="s">
        <v>58</v>
      </c>
      <c r="E28" s="52" t="s">
        <v>34</v>
      </c>
      <c r="F28" s="52" t="s">
        <v>35</v>
      </c>
      <c r="G28" s="53">
        <v>13200</v>
      </c>
      <c r="H28" s="14">
        <v>0</v>
      </c>
      <c r="I28" s="14">
        <v>25</v>
      </c>
      <c r="J28" s="14">
        <f t="shared" si="2"/>
        <v>378.84</v>
      </c>
      <c r="K28" s="14">
        <f t="shared" si="3"/>
        <v>937.2</v>
      </c>
      <c r="L28" s="14">
        <f>+G28*1.2%</f>
        <v>158.4</v>
      </c>
      <c r="M28" s="14">
        <f>+G28*3.04%</f>
        <v>401.28</v>
      </c>
      <c r="N28" s="14">
        <f>+G28*7.09%</f>
        <v>935.88000000000011</v>
      </c>
      <c r="O28" s="14">
        <v>0</v>
      </c>
      <c r="P28" s="14">
        <f t="shared" si="6"/>
        <v>2836.6000000000004</v>
      </c>
      <c r="Q28" s="14">
        <f t="shared" si="0"/>
        <v>805.12</v>
      </c>
      <c r="R28" s="14">
        <f>+K28+L28+N28</f>
        <v>2031.4800000000002</v>
      </c>
      <c r="S28" s="66">
        <f t="shared" si="7"/>
        <v>12394.88</v>
      </c>
      <c r="T28" s="15">
        <v>111</v>
      </c>
    </row>
    <row r="29" spans="1:20" s="69" customFormat="1" ht="22.5" customHeight="1" thickBot="1" x14ac:dyDescent="0.35">
      <c r="A29" s="64" t="s">
        <v>408</v>
      </c>
      <c r="B29" s="16" t="s">
        <v>409</v>
      </c>
      <c r="C29" s="51" t="s">
        <v>61</v>
      </c>
      <c r="D29" s="16" t="s">
        <v>411</v>
      </c>
      <c r="E29" s="17" t="s">
        <v>29</v>
      </c>
      <c r="F29" s="17" t="s">
        <v>106</v>
      </c>
      <c r="G29" s="18">
        <v>35000</v>
      </c>
      <c r="H29" s="14">
        <v>0</v>
      </c>
      <c r="I29" s="14">
        <v>25</v>
      </c>
      <c r="J29" s="14">
        <f>ROUNDUP(G29*2.87%,2)</f>
        <v>1004.5</v>
      </c>
      <c r="K29" s="14">
        <f>ROUNDUP(G29*7.1%,2)</f>
        <v>2485</v>
      </c>
      <c r="L29" s="14">
        <f>+G29*1.2%</f>
        <v>420</v>
      </c>
      <c r="M29" s="14">
        <f>+G29*3.04%</f>
        <v>1064</v>
      </c>
      <c r="N29" s="14">
        <f>+G29*7.09%</f>
        <v>2481.5</v>
      </c>
      <c r="O29" s="14">
        <v>0</v>
      </c>
      <c r="P29" s="14">
        <f>+H29+I29+J29+K29+L29+M29+N29+O29</f>
        <v>7480</v>
      </c>
      <c r="Q29" s="14">
        <f>ROUNDUP(H29+I29+J29+M29+O29,2)</f>
        <v>2093.5</v>
      </c>
      <c r="R29" s="14">
        <f>+K29+L29+N29</f>
        <v>5386.5</v>
      </c>
      <c r="S29" s="68">
        <f>ROUNDUP(G29-Q29,2)</f>
        <v>32906.5</v>
      </c>
      <c r="T29" s="15">
        <v>111</v>
      </c>
    </row>
    <row r="30" spans="1:20" s="67" customFormat="1" ht="21" thickBot="1" x14ac:dyDescent="0.35">
      <c r="A30" s="64" t="s">
        <v>73</v>
      </c>
      <c r="B30" s="51" t="s">
        <v>74</v>
      </c>
      <c r="C30" s="51" t="s">
        <v>72</v>
      </c>
      <c r="D30" s="51" t="s">
        <v>75</v>
      </c>
      <c r="E30" s="52" t="s">
        <v>34</v>
      </c>
      <c r="F30" s="52" t="s">
        <v>40</v>
      </c>
      <c r="G30" s="53">
        <v>16500</v>
      </c>
      <c r="H30" s="14">
        <v>0</v>
      </c>
      <c r="I30" s="14">
        <v>25</v>
      </c>
      <c r="J30" s="14">
        <f t="shared" ref="J30" si="9">ROUNDUP(G30*2.87%,2)</f>
        <v>473.55</v>
      </c>
      <c r="K30" s="14">
        <f t="shared" ref="K30" si="10">ROUNDUP(G30*7.1%,2)</f>
        <v>1171.5</v>
      </c>
      <c r="L30" s="14">
        <f t="shared" ref="L30" si="11">+G30*1.2%</f>
        <v>198</v>
      </c>
      <c r="M30" s="14">
        <f t="shared" ref="M30" si="12">+G30*3.04%</f>
        <v>501.6</v>
      </c>
      <c r="N30" s="14">
        <f t="shared" ref="N30" si="13">+G30*7.09%</f>
        <v>1169.8500000000001</v>
      </c>
      <c r="O30" s="14">
        <v>0</v>
      </c>
      <c r="P30" s="14">
        <f t="shared" ref="P30" si="14">+H30+I30+J30+K30+L30+M30+N30+O30</f>
        <v>3539.5</v>
      </c>
      <c r="Q30" s="14">
        <f t="shared" ref="Q30" si="15">ROUNDUP(H30+I30+J30+M30+O30,2)</f>
        <v>1000.15</v>
      </c>
      <c r="R30" s="14">
        <f t="shared" ref="R30" si="16">+K30+L30+N30</f>
        <v>2539.3500000000004</v>
      </c>
      <c r="S30" s="66">
        <f t="shared" ref="S30" si="17">ROUNDUP(G30-Q30,2)</f>
        <v>15499.85</v>
      </c>
      <c r="T30" s="15">
        <v>111</v>
      </c>
    </row>
    <row r="31" spans="1:20" s="67" customFormat="1" ht="21" thickBot="1" x14ac:dyDescent="0.35">
      <c r="A31" s="64" t="s">
        <v>969</v>
      </c>
      <c r="B31" s="51" t="s">
        <v>970</v>
      </c>
      <c r="C31" s="51" t="s">
        <v>72</v>
      </c>
      <c r="D31" s="51" t="s">
        <v>96</v>
      </c>
      <c r="E31" s="52" t="s">
        <v>34</v>
      </c>
      <c r="F31" s="52" t="s">
        <v>40</v>
      </c>
      <c r="G31" s="53">
        <v>30000</v>
      </c>
      <c r="H31" s="14">
        <v>0</v>
      </c>
      <c r="I31" s="14">
        <v>25</v>
      </c>
      <c r="J31" s="14">
        <f t="shared" si="2"/>
        <v>861</v>
      </c>
      <c r="K31" s="14">
        <f t="shared" si="3"/>
        <v>2130</v>
      </c>
      <c r="L31" s="14">
        <f t="shared" si="8"/>
        <v>360</v>
      </c>
      <c r="M31" s="14">
        <f t="shared" si="4"/>
        <v>912</v>
      </c>
      <c r="N31" s="14">
        <f t="shared" si="5"/>
        <v>2127</v>
      </c>
      <c r="O31" s="14">
        <v>0</v>
      </c>
      <c r="P31" s="14">
        <f t="shared" si="6"/>
        <v>6415</v>
      </c>
      <c r="Q31" s="14">
        <f t="shared" si="0"/>
        <v>1798</v>
      </c>
      <c r="R31" s="14">
        <f t="shared" si="1"/>
        <v>4617</v>
      </c>
      <c r="S31" s="66">
        <f t="shared" si="7"/>
        <v>28202</v>
      </c>
      <c r="T31" s="15">
        <v>111</v>
      </c>
    </row>
    <row r="32" spans="1:20" s="69" customFormat="1" ht="21" customHeight="1" thickBot="1" x14ac:dyDescent="0.35">
      <c r="A32" s="64" t="s">
        <v>76</v>
      </c>
      <c r="B32" s="16" t="s">
        <v>77</v>
      </c>
      <c r="C32" s="16" t="s">
        <v>78</v>
      </c>
      <c r="D32" s="16" t="s">
        <v>79</v>
      </c>
      <c r="E32" s="17" t="s">
        <v>29</v>
      </c>
      <c r="F32" s="17" t="s">
        <v>40</v>
      </c>
      <c r="G32" s="18">
        <v>100000</v>
      </c>
      <c r="H32" s="14">
        <v>12105.44</v>
      </c>
      <c r="I32" s="14">
        <v>25</v>
      </c>
      <c r="J32" s="14">
        <f t="shared" ref="J32" si="18">ROUNDUP(G32*2.87%,2)</f>
        <v>2870</v>
      </c>
      <c r="K32" s="14">
        <f t="shared" ref="K32" si="19">ROUNDUP(G32*7.1%,2)</f>
        <v>7100</v>
      </c>
      <c r="L32" s="14">
        <v>780.6</v>
      </c>
      <c r="M32" s="14">
        <f t="shared" ref="M32" si="20">+G32*3.04%</f>
        <v>3040</v>
      </c>
      <c r="N32" s="14">
        <f t="shared" ref="N32" si="21">+G32*7.09%</f>
        <v>7090.0000000000009</v>
      </c>
      <c r="O32" s="14">
        <v>0</v>
      </c>
      <c r="P32" s="14">
        <f t="shared" ref="P32:P49" si="22">+H32+I32+J32+K32+L32+M32+N32+O32</f>
        <v>33011.040000000001</v>
      </c>
      <c r="Q32" s="14">
        <f t="shared" si="0"/>
        <v>18040.439999999999</v>
      </c>
      <c r="R32" s="14">
        <f t="shared" ref="R32" si="23">+K32+L32+N32</f>
        <v>14970.600000000002</v>
      </c>
      <c r="S32" s="66">
        <f t="shared" ref="S32" si="24">ROUNDUP(G32-Q32,2)</f>
        <v>81959.56</v>
      </c>
      <c r="T32" s="15">
        <v>111</v>
      </c>
    </row>
    <row r="33" spans="1:20" s="69" customFormat="1" ht="21" thickBot="1" x14ac:dyDescent="0.35">
      <c r="A33" s="64" t="s">
        <v>80</v>
      </c>
      <c r="B33" s="16" t="s">
        <v>81</v>
      </c>
      <c r="C33" s="16" t="s">
        <v>78</v>
      </c>
      <c r="D33" s="16" t="s">
        <v>82</v>
      </c>
      <c r="E33" s="17" t="s">
        <v>34</v>
      </c>
      <c r="F33" s="17" t="s">
        <v>40</v>
      </c>
      <c r="G33" s="18">
        <v>31500</v>
      </c>
      <c r="H33" s="14">
        <v>0</v>
      </c>
      <c r="I33" s="14">
        <v>25</v>
      </c>
      <c r="J33" s="14">
        <f t="shared" si="2"/>
        <v>904.05</v>
      </c>
      <c r="K33" s="14">
        <f t="shared" si="3"/>
        <v>2236.5</v>
      </c>
      <c r="L33" s="14">
        <f t="shared" si="8"/>
        <v>378</v>
      </c>
      <c r="M33" s="14">
        <f t="shared" si="4"/>
        <v>957.6</v>
      </c>
      <c r="N33" s="14">
        <f t="shared" si="5"/>
        <v>2233.3500000000004</v>
      </c>
      <c r="O33" s="14">
        <v>0</v>
      </c>
      <c r="P33" s="14">
        <f t="shared" si="22"/>
        <v>6734.5000000000009</v>
      </c>
      <c r="Q33" s="14">
        <f t="shared" si="0"/>
        <v>1886.65</v>
      </c>
      <c r="R33" s="14">
        <f t="shared" si="1"/>
        <v>4847.8500000000004</v>
      </c>
      <c r="S33" s="68">
        <f t="shared" si="7"/>
        <v>29613.35</v>
      </c>
      <c r="T33" s="15">
        <v>111</v>
      </c>
    </row>
    <row r="34" spans="1:20" s="70" customFormat="1" ht="21" thickBot="1" x14ac:dyDescent="0.35">
      <c r="A34" s="64" t="s">
        <v>83</v>
      </c>
      <c r="B34" s="16" t="s">
        <v>84</v>
      </c>
      <c r="C34" s="16" t="s">
        <v>78</v>
      </c>
      <c r="D34" s="16" t="s">
        <v>85</v>
      </c>
      <c r="E34" s="17" t="s">
        <v>29</v>
      </c>
      <c r="F34" s="17" t="s">
        <v>44</v>
      </c>
      <c r="G34" s="18">
        <v>21052.5</v>
      </c>
      <c r="H34" s="14">
        <v>0</v>
      </c>
      <c r="I34" s="14">
        <v>25</v>
      </c>
      <c r="J34" s="14">
        <f t="shared" si="2"/>
        <v>604.21</v>
      </c>
      <c r="K34" s="14">
        <f t="shared" si="3"/>
        <v>1494.73</v>
      </c>
      <c r="L34" s="14">
        <f t="shared" si="8"/>
        <v>252.63</v>
      </c>
      <c r="M34" s="14">
        <f t="shared" si="4"/>
        <v>639.99599999999998</v>
      </c>
      <c r="N34" s="14">
        <f t="shared" si="5"/>
        <v>1492.6222500000001</v>
      </c>
      <c r="O34" s="14">
        <v>0</v>
      </c>
      <c r="P34" s="14">
        <f t="shared" si="22"/>
        <v>4509.1882500000002</v>
      </c>
      <c r="Q34" s="14">
        <f t="shared" si="0"/>
        <v>1269.21</v>
      </c>
      <c r="R34" s="14">
        <f t="shared" si="1"/>
        <v>3239.98225</v>
      </c>
      <c r="S34" s="68">
        <f t="shared" si="7"/>
        <v>19783.29</v>
      </c>
      <c r="T34" s="15">
        <v>111</v>
      </c>
    </row>
    <row r="35" spans="1:20" s="69" customFormat="1" ht="21" thickBot="1" x14ac:dyDescent="0.35">
      <c r="A35" s="64" t="s">
        <v>86</v>
      </c>
      <c r="B35" s="16" t="s">
        <v>87</v>
      </c>
      <c r="C35" s="16" t="s">
        <v>78</v>
      </c>
      <c r="D35" s="16" t="s">
        <v>58</v>
      </c>
      <c r="E35" s="17" t="s">
        <v>34</v>
      </c>
      <c r="F35" s="52" t="s">
        <v>35</v>
      </c>
      <c r="G35" s="18">
        <v>16500</v>
      </c>
      <c r="H35" s="14">
        <v>0</v>
      </c>
      <c r="I35" s="14">
        <v>25</v>
      </c>
      <c r="J35" s="14">
        <f t="shared" si="2"/>
        <v>473.55</v>
      </c>
      <c r="K35" s="14">
        <f t="shared" si="3"/>
        <v>1171.5</v>
      </c>
      <c r="L35" s="14">
        <f>+G35*1.2%</f>
        <v>198</v>
      </c>
      <c r="M35" s="14">
        <f>+G35*3.04%</f>
        <v>501.6</v>
      </c>
      <c r="N35" s="14">
        <f>+G35*7.09%</f>
        <v>1169.8500000000001</v>
      </c>
      <c r="O35" s="14">
        <v>0</v>
      </c>
      <c r="P35" s="14">
        <f t="shared" si="22"/>
        <v>3539.5</v>
      </c>
      <c r="Q35" s="14">
        <f t="shared" si="0"/>
        <v>1000.15</v>
      </c>
      <c r="R35" s="14">
        <f>+K35+L35+N35</f>
        <v>2539.3500000000004</v>
      </c>
      <c r="S35" s="68">
        <f t="shared" si="7"/>
        <v>15499.85</v>
      </c>
      <c r="T35" s="15">
        <v>111</v>
      </c>
    </row>
    <row r="36" spans="1:20" s="69" customFormat="1" ht="21" customHeight="1" thickBot="1" x14ac:dyDescent="0.35">
      <c r="A36" s="64" t="s">
        <v>88</v>
      </c>
      <c r="B36" s="16" t="s">
        <v>89</v>
      </c>
      <c r="C36" s="16" t="s">
        <v>90</v>
      </c>
      <c r="D36" s="16" t="s">
        <v>91</v>
      </c>
      <c r="E36" s="17" t="s">
        <v>29</v>
      </c>
      <c r="F36" s="17" t="s">
        <v>35</v>
      </c>
      <c r="G36" s="18">
        <v>35000</v>
      </c>
      <c r="H36" s="14">
        <v>0</v>
      </c>
      <c r="I36" s="14">
        <v>25</v>
      </c>
      <c r="J36" s="14">
        <f t="shared" si="2"/>
        <v>1004.5</v>
      </c>
      <c r="K36" s="14">
        <f t="shared" si="3"/>
        <v>2485</v>
      </c>
      <c r="L36" s="14">
        <f t="shared" si="8"/>
        <v>420</v>
      </c>
      <c r="M36" s="14">
        <f t="shared" si="4"/>
        <v>1064</v>
      </c>
      <c r="N36" s="14">
        <f t="shared" si="5"/>
        <v>2481.5</v>
      </c>
      <c r="O36" s="14">
        <v>0</v>
      </c>
      <c r="P36" s="14">
        <f t="shared" si="22"/>
        <v>7480</v>
      </c>
      <c r="Q36" s="14">
        <f t="shared" si="0"/>
        <v>2093.5</v>
      </c>
      <c r="R36" s="14">
        <f t="shared" si="1"/>
        <v>5386.5</v>
      </c>
      <c r="S36" s="68">
        <f t="shared" si="7"/>
        <v>32906.5</v>
      </c>
      <c r="T36" s="15">
        <v>111</v>
      </c>
    </row>
    <row r="37" spans="1:20" s="69" customFormat="1" ht="21" thickBot="1" x14ac:dyDescent="0.35">
      <c r="A37" s="64" t="s">
        <v>92</v>
      </c>
      <c r="B37" s="16" t="s">
        <v>93</v>
      </c>
      <c r="C37" s="16" t="s">
        <v>90</v>
      </c>
      <c r="D37" s="16" t="s">
        <v>91</v>
      </c>
      <c r="E37" s="17" t="s">
        <v>34</v>
      </c>
      <c r="F37" s="17" t="s">
        <v>35</v>
      </c>
      <c r="G37" s="18">
        <v>31500</v>
      </c>
      <c r="H37" s="14">
        <v>0</v>
      </c>
      <c r="I37" s="14">
        <v>25</v>
      </c>
      <c r="J37" s="14">
        <f t="shared" si="2"/>
        <v>904.05</v>
      </c>
      <c r="K37" s="14">
        <f t="shared" si="3"/>
        <v>2236.5</v>
      </c>
      <c r="L37" s="14">
        <v>378</v>
      </c>
      <c r="M37" s="14">
        <f t="shared" si="4"/>
        <v>957.6</v>
      </c>
      <c r="N37" s="14">
        <f t="shared" si="5"/>
        <v>2233.3500000000004</v>
      </c>
      <c r="O37" s="14">
        <v>5269.77</v>
      </c>
      <c r="P37" s="14">
        <f t="shared" si="22"/>
        <v>12004.27</v>
      </c>
      <c r="Q37" s="14">
        <f t="shared" si="0"/>
        <v>7156.42</v>
      </c>
      <c r="R37" s="14">
        <f t="shared" si="1"/>
        <v>4847.8500000000004</v>
      </c>
      <c r="S37" s="68">
        <f t="shared" si="7"/>
        <v>24343.58</v>
      </c>
      <c r="T37" s="15">
        <v>111</v>
      </c>
    </row>
    <row r="38" spans="1:20" s="69" customFormat="1" ht="21" thickBot="1" x14ac:dyDescent="0.35">
      <c r="A38" s="64" t="s">
        <v>97</v>
      </c>
      <c r="B38" s="16" t="s">
        <v>98</v>
      </c>
      <c r="C38" s="16" t="s">
        <v>90</v>
      </c>
      <c r="D38" s="16" t="s">
        <v>99</v>
      </c>
      <c r="E38" s="17" t="s">
        <v>34</v>
      </c>
      <c r="F38" s="17" t="s">
        <v>35</v>
      </c>
      <c r="G38" s="18">
        <v>30000</v>
      </c>
      <c r="H38" s="14">
        <v>0</v>
      </c>
      <c r="I38" s="14">
        <v>25</v>
      </c>
      <c r="J38" s="14">
        <f t="shared" si="2"/>
        <v>861</v>
      </c>
      <c r="K38" s="14">
        <f t="shared" si="3"/>
        <v>2130</v>
      </c>
      <c r="L38" s="14">
        <f t="shared" ref="L38" si="25">+G38*1.2%</f>
        <v>360</v>
      </c>
      <c r="M38" s="14">
        <f t="shared" si="4"/>
        <v>912</v>
      </c>
      <c r="N38" s="14">
        <f t="shared" si="5"/>
        <v>2127</v>
      </c>
      <c r="O38" s="14">
        <v>0</v>
      </c>
      <c r="P38" s="14">
        <f t="shared" si="22"/>
        <v>6415</v>
      </c>
      <c r="Q38" s="14">
        <f t="shared" si="0"/>
        <v>1798</v>
      </c>
      <c r="R38" s="14">
        <f t="shared" si="1"/>
        <v>4617</v>
      </c>
      <c r="S38" s="68">
        <f t="shared" si="7"/>
        <v>28202</v>
      </c>
      <c r="T38" s="15">
        <v>111</v>
      </c>
    </row>
    <row r="39" spans="1:20" s="69" customFormat="1" ht="21" customHeight="1" thickBot="1" x14ac:dyDescent="0.35">
      <c r="A39" s="64" t="s">
        <v>907</v>
      </c>
      <c r="B39" s="16" t="s">
        <v>908</v>
      </c>
      <c r="C39" s="16" t="s">
        <v>90</v>
      </c>
      <c r="D39" s="16" t="s">
        <v>109</v>
      </c>
      <c r="E39" s="17" t="s">
        <v>34</v>
      </c>
      <c r="F39" s="17" t="s">
        <v>35</v>
      </c>
      <c r="G39" s="18">
        <v>15000</v>
      </c>
      <c r="H39" s="14">
        <v>0</v>
      </c>
      <c r="I39" s="14">
        <v>25</v>
      </c>
      <c r="J39" s="14">
        <f t="shared" ref="J39" si="26">ROUNDUP(G39*2.87%,2)</f>
        <v>430.5</v>
      </c>
      <c r="K39" s="14">
        <f t="shared" ref="K39" si="27">ROUNDUP(G39*7.1%,2)</f>
        <v>1065</v>
      </c>
      <c r="L39" s="14">
        <f t="shared" ref="L39" si="28">+G39*1.2%</f>
        <v>180</v>
      </c>
      <c r="M39" s="14">
        <f t="shared" ref="M39" si="29">+G39*3.04%</f>
        <v>456</v>
      </c>
      <c r="N39" s="14">
        <f t="shared" ref="N39" si="30">+G39*7.09%</f>
        <v>1063.5</v>
      </c>
      <c r="O39" s="14">
        <v>0</v>
      </c>
      <c r="P39" s="14">
        <f t="shared" si="22"/>
        <v>3220</v>
      </c>
      <c r="Q39" s="14">
        <f t="shared" si="0"/>
        <v>911.5</v>
      </c>
      <c r="R39" s="14">
        <f t="shared" ref="R39" si="31">+K39+L39+N39</f>
        <v>2308.5</v>
      </c>
      <c r="S39" s="68">
        <f t="shared" ref="S39" si="32">ROUNDUP(G39-Q39,2)</f>
        <v>14088.5</v>
      </c>
      <c r="T39" s="15">
        <v>111</v>
      </c>
    </row>
    <row r="40" spans="1:20" s="69" customFormat="1" ht="21" customHeight="1" thickBot="1" x14ac:dyDescent="0.35">
      <c r="A40" s="64" t="s">
        <v>103</v>
      </c>
      <c r="B40" s="16" t="s">
        <v>104</v>
      </c>
      <c r="C40" s="16" t="s">
        <v>102</v>
      </c>
      <c r="D40" s="16" t="s">
        <v>105</v>
      </c>
      <c r="E40" s="17" t="s">
        <v>34</v>
      </c>
      <c r="F40" s="17" t="s">
        <v>44</v>
      </c>
      <c r="G40" s="18">
        <v>31500</v>
      </c>
      <c r="H40" s="14">
        <v>0</v>
      </c>
      <c r="I40" s="14">
        <v>25</v>
      </c>
      <c r="J40" s="14">
        <f t="shared" si="2"/>
        <v>904.05</v>
      </c>
      <c r="K40" s="14">
        <f t="shared" si="3"/>
        <v>2236.5</v>
      </c>
      <c r="L40" s="14">
        <f t="shared" si="8"/>
        <v>378</v>
      </c>
      <c r="M40" s="14">
        <f t="shared" si="4"/>
        <v>957.6</v>
      </c>
      <c r="N40" s="14">
        <f t="shared" si="5"/>
        <v>2233.3500000000004</v>
      </c>
      <c r="O40" s="14">
        <v>0</v>
      </c>
      <c r="P40" s="14">
        <f t="shared" si="22"/>
        <v>6734.5000000000009</v>
      </c>
      <c r="Q40" s="14">
        <f t="shared" si="0"/>
        <v>1886.65</v>
      </c>
      <c r="R40" s="14">
        <f t="shared" si="1"/>
        <v>4847.8500000000004</v>
      </c>
      <c r="S40" s="68">
        <f t="shared" si="7"/>
        <v>29613.35</v>
      </c>
      <c r="T40" s="15">
        <v>111</v>
      </c>
    </row>
    <row r="41" spans="1:20" s="69" customFormat="1" ht="21" customHeight="1" thickBot="1" x14ac:dyDescent="0.35">
      <c r="A41" s="64" t="s">
        <v>107</v>
      </c>
      <c r="B41" s="16" t="s">
        <v>108</v>
      </c>
      <c r="C41" s="16" t="s">
        <v>102</v>
      </c>
      <c r="D41" s="16" t="s">
        <v>109</v>
      </c>
      <c r="E41" s="17" t="s">
        <v>34</v>
      </c>
      <c r="F41" s="52" t="s">
        <v>44</v>
      </c>
      <c r="G41" s="18">
        <v>10000</v>
      </c>
      <c r="H41" s="14">
        <v>0</v>
      </c>
      <c r="I41" s="14">
        <v>25</v>
      </c>
      <c r="J41" s="14">
        <f t="shared" si="2"/>
        <v>287</v>
      </c>
      <c r="K41" s="14">
        <f t="shared" si="3"/>
        <v>710</v>
      </c>
      <c r="L41" s="14">
        <f>+G41*1.2%</f>
        <v>120</v>
      </c>
      <c r="M41" s="14">
        <f>+G41*3.04%</f>
        <v>304</v>
      </c>
      <c r="N41" s="14">
        <f>+G41*7.09%</f>
        <v>709</v>
      </c>
      <c r="O41" s="14">
        <v>1350.12</v>
      </c>
      <c r="P41" s="14">
        <f t="shared" si="22"/>
        <v>3505.12</v>
      </c>
      <c r="Q41" s="14">
        <f t="shared" si="0"/>
        <v>1966.12</v>
      </c>
      <c r="R41" s="14">
        <f>+K41+L41+N41</f>
        <v>1539</v>
      </c>
      <c r="S41" s="68">
        <f t="shared" si="7"/>
        <v>8033.88</v>
      </c>
      <c r="T41" s="15">
        <v>111</v>
      </c>
    </row>
    <row r="42" spans="1:20" s="69" customFormat="1" ht="21" customHeight="1" thickBot="1" x14ac:dyDescent="0.35">
      <c r="A42" s="64" t="s">
        <v>110</v>
      </c>
      <c r="B42" s="16" t="s">
        <v>111</v>
      </c>
      <c r="C42" s="16" t="s">
        <v>102</v>
      </c>
      <c r="D42" s="16" t="s">
        <v>58</v>
      </c>
      <c r="E42" s="17" t="s">
        <v>34</v>
      </c>
      <c r="F42" s="52" t="s">
        <v>35</v>
      </c>
      <c r="G42" s="18">
        <v>15000</v>
      </c>
      <c r="H42" s="14">
        <v>0</v>
      </c>
      <c r="I42" s="14">
        <v>25</v>
      </c>
      <c r="J42" s="14">
        <f t="shared" si="2"/>
        <v>430.5</v>
      </c>
      <c r="K42" s="14">
        <f t="shared" si="3"/>
        <v>1065</v>
      </c>
      <c r="L42" s="14">
        <f>+G42*1.2%</f>
        <v>180</v>
      </c>
      <c r="M42" s="14">
        <f>+G42*3.04%</f>
        <v>456</v>
      </c>
      <c r="N42" s="14">
        <f>+G42*7.09%</f>
        <v>1063.5</v>
      </c>
      <c r="O42" s="14">
        <v>0</v>
      </c>
      <c r="P42" s="14">
        <f t="shared" si="22"/>
        <v>3220</v>
      </c>
      <c r="Q42" s="14">
        <f t="shared" si="0"/>
        <v>911.5</v>
      </c>
      <c r="R42" s="14">
        <f>+K42+L42+N42</f>
        <v>2308.5</v>
      </c>
      <c r="S42" s="68">
        <f t="shared" si="7"/>
        <v>14088.5</v>
      </c>
      <c r="T42" s="15">
        <v>111</v>
      </c>
    </row>
    <row r="43" spans="1:20" s="69" customFormat="1" ht="21" customHeight="1" thickBot="1" x14ac:dyDescent="0.35">
      <c r="A43" s="64" t="s">
        <v>112</v>
      </c>
      <c r="B43" s="16" t="s">
        <v>113</v>
      </c>
      <c r="C43" s="16" t="s">
        <v>102</v>
      </c>
      <c r="D43" s="16" t="s">
        <v>114</v>
      </c>
      <c r="E43" s="17" t="s">
        <v>34</v>
      </c>
      <c r="F43" s="17" t="s">
        <v>106</v>
      </c>
      <c r="G43" s="18">
        <v>15400</v>
      </c>
      <c r="H43" s="14">
        <v>0</v>
      </c>
      <c r="I43" s="14">
        <v>25</v>
      </c>
      <c r="J43" s="14">
        <f t="shared" si="2"/>
        <v>441.98</v>
      </c>
      <c r="K43" s="14">
        <f t="shared" si="3"/>
        <v>1093.4000000000001</v>
      </c>
      <c r="L43" s="14">
        <f t="shared" si="8"/>
        <v>184.8</v>
      </c>
      <c r="M43" s="14">
        <f t="shared" si="4"/>
        <v>468.16</v>
      </c>
      <c r="N43" s="14">
        <f t="shared" si="5"/>
        <v>1091.8600000000001</v>
      </c>
      <c r="O43" s="14">
        <v>0</v>
      </c>
      <c r="P43" s="14">
        <f t="shared" si="22"/>
        <v>3305.2000000000003</v>
      </c>
      <c r="Q43" s="14">
        <f t="shared" si="0"/>
        <v>935.14</v>
      </c>
      <c r="R43" s="14">
        <f t="shared" si="1"/>
        <v>2370.0600000000004</v>
      </c>
      <c r="S43" s="68">
        <f t="shared" si="7"/>
        <v>14464.86</v>
      </c>
      <c r="T43" s="15">
        <v>111</v>
      </c>
    </row>
    <row r="44" spans="1:20" s="69" customFormat="1" ht="21" customHeight="1" thickBot="1" x14ac:dyDescent="0.35">
      <c r="A44" s="64" t="s">
        <v>115</v>
      </c>
      <c r="B44" s="16" t="s">
        <v>116</v>
      </c>
      <c r="C44" s="16" t="s">
        <v>102</v>
      </c>
      <c r="D44" s="16" t="s">
        <v>117</v>
      </c>
      <c r="E44" s="17" t="s">
        <v>34</v>
      </c>
      <c r="F44" s="17" t="s">
        <v>35</v>
      </c>
      <c r="G44" s="18">
        <v>21500</v>
      </c>
      <c r="H44" s="14">
        <v>0</v>
      </c>
      <c r="I44" s="14">
        <v>25</v>
      </c>
      <c r="J44" s="14">
        <f t="shared" si="2"/>
        <v>617.04999999999995</v>
      </c>
      <c r="K44" s="14">
        <f t="shared" si="3"/>
        <v>1526.5</v>
      </c>
      <c r="L44" s="14">
        <f t="shared" si="8"/>
        <v>258</v>
      </c>
      <c r="M44" s="14">
        <f t="shared" si="4"/>
        <v>653.6</v>
      </c>
      <c r="N44" s="14">
        <f t="shared" si="5"/>
        <v>1524.3500000000001</v>
      </c>
      <c r="O44" s="14">
        <v>0</v>
      </c>
      <c r="P44" s="14">
        <f t="shared" si="22"/>
        <v>4604.5</v>
      </c>
      <c r="Q44" s="14">
        <f t="shared" si="0"/>
        <v>1295.6500000000001</v>
      </c>
      <c r="R44" s="14">
        <f t="shared" si="1"/>
        <v>3308.8500000000004</v>
      </c>
      <c r="S44" s="68">
        <f t="shared" si="7"/>
        <v>20204.349999999999</v>
      </c>
      <c r="T44" s="15">
        <v>111</v>
      </c>
    </row>
    <row r="45" spans="1:20" s="69" customFormat="1" ht="21" thickBot="1" x14ac:dyDescent="0.35">
      <c r="A45" s="64" t="s">
        <v>118</v>
      </c>
      <c r="B45" s="16" t="s">
        <v>119</v>
      </c>
      <c r="C45" s="16" t="s">
        <v>102</v>
      </c>
      <c r="D45" s="16" t="s">
        <v>120</v>
      </c>
      <c r="E45" s="17" t="s">
        <v>29</v>
      </c>
      <c r="F45" s="17" t="s">
        <v>35</v>
      </c>
      <c r="G45" s="18">
        <v>30000</v>
      </c>
      <c r="H45" s="14">
        <v>0</v>
      </c>
      <c r="I45" s="14">
        <v>25</v>
      </c>
      <c r="J45" s="14">
        <f t="shared" si="2"/>
        <v>861</v>
      </c>
      <c r="K45" s="14">
        <f t="shared" si="3"/>
        <v>2130</v>
      </c>
      <c r="L45" s="14">
        <f t="shared" si="8"/>
        <v>360</v>
      </c>
      <c r="M45" s="14">
        <f t="shared" si="4"/>
        <v>912</v>
      </c>
      <c r="N45" s="14">
        <f t="shared" si="5"/>
        <v>2127</v>
      </c>
      <c r="O45" s="14">
        <v>0</v>
      </c>
      <c r="P45" s="14">
        <f t="shared" si="22"/>
        <v>6415</v>
      </c>
      <c r="Q45" s="14">
        <f t="shared" si="0"/>
        <v>1798</v>
      </c>
      <c r="R45" s="14">
        <f t="shared" si="1"/>
        <v>4617</v>
      </c>
      <c r="S45" s="68">
        <f t="shared" si="7"/>
        <v>28202</v>
      </c>
      <c r="T45" s="15">
        <v>111</v>
      </c>
    </row>
    <row r="46" spans="1:20" s="67" customFormat="1" ht="21" customHeight="1" thickBot="1" x14ac:dyDescent="0.35">
      <c r="A46" s="64" t="s">
        <v>237</v>
      </c>
      <c r="B46" s="16" t="s">
        <v>238</v>
      </c>
      <c r="C46" s="16" t="s">
        <v>102</v>
      </c>
      <c r="D46" s="16" t="s">
        <v>58</v>
      </c>
      <c r="E46" s="17" t="s">
        <v>34</v>
      </c>
      <c r="F46" s="17" t="s">
        <v>35</v>
      </c>
      <c r="G46" s="18">
        <v>13200</v>
      </c>
      <c r="H46" s="14">
        <v>0</v>
      </c>
      <c r="I46" s="14">
        <v>25</v>
      </c>
      <c r="J46" s="14">
        <f>ROUNDUP(G46*2.87%,2)</f>
        <v>378.84</v>
      </c>
      <c r="K46" s="14">
        <f>ROUNDUP(G46*7.1%,2)</f>
        <v>937.2</v>
      </c>
      <c r="L46" s="14">
        <f>+G46*1.2%</f>
        <v>158.4</v>
      </c>
      <c r="M46" s="14">
        <f>+G46*3.04%</f>
        <v>401.28</v>
      </c>
      <c r="N46" s="14">
        <f>+G46*7.09%</f>
        <v>935.88000000000011</v>
      </c>
      <c r="O46" s="14">
        <v>0</v>
      </c>
      <c r="P46" s="14">
        <f>+H46+I46+J46+K46+L46+M46+N46+O46</f>
        <v>2836.6000000000004</v>
      </c>
      <c r="Q46" s="14">
        <f>ROUNDUP(H46+I46+J46+M46+O46,2)</f>
        <v>805.12</v>
      </c>
      <c r="R46" s="14">
        <f>+K46+L46+N46</f>
        <v>2031.4800000000002</v>
      </c>
      <c r="S46" s="68">
        <f>ROUNDUP(G46-Q46,2)</f>
        <v>12394.88</v>
      </c>
      <c r="T46" s="15">
        <v>111</v>
      </c>
    </row>
    <row r="47" spans="1:20" s="67" customFormat="1" ht="21" customHeight="1" thickBot="1" x14ac:dyDescent="0.35">
      <c r="A47" s="64" t="s">
        <v>966</v>
      </c>
      <c r="B47" s="16" t="s">
        <v>965</v>
      </c>
      <c r="C47" s="16" t="s">
        <v>102</v>
      </c>
      <c r="D47" s="16" t="s">
        <v>96</v>
      </c>
      <c r="E47" s="17" t="s">
        <v>34</v>
      </c>
      <c r="F47" s="17" t="s">
        <v>35</v>
      </c>
      <c r="G47" s="18">
        <v>16000</v>
      </c>
      <c r="H47" s="14">
        <v>0</v>
      </c>
      <c r="I47" s="14">
        <v>25</v>
      </c>
      <c r="J47" s="14">
        <f>ROUNDUP(G47*2.87%,2)</f>
        <v>459.2</v>
      </c>
      <c r="K47" s="14">
        <f>ROUNDUP(G47*7.1%,2)</f>
        <v>1136</v>
      </c>
      <c r="L47" s="14">
        <f>+G47*1.2%</f>
        <v>192</v>
      </c>
      <c r="M47" s="14">
        <f>+G47*3.04%</f>
        <v>486.4</v>
      </c>
      <c r="N47" s="14">
        <f>+G47*7.09%</f>
        <v>1134.4000000000001</v>
      </c>
      <c r="O47" s="14">
        <v>0</v>
      </c>
      <c r="P47" s="14">
        <f>+H47+I47+J47+K47+L47+M47+N47+O47</f>
        <v>3433</v>
      </c>
      <c r="Q47" s="14">
        <f>ROUNDUP(H47+I47+J47+M47+O47,2)</f>
        <v>970.6</v>
      </c>
      <c r="R47" s="14">
        <f>+K47+L47+N47</f>
        <v>2462.4</v>
      </c>
      <c r="S47" s="68">
        <f>ROUNDUP(G47-Q47,2)</f>
        <v>15029.4</v>
      </c>
      <c r="T47" s="15">
        <v>111</v>
      </c>
    </row>
    <row r="48" spans="1:20" s="69" customFormat="1" ht="21" customHeight="1" thickBot="1" x14ac:dyDescent="0.35">
      <c r="A48" s="64" t="s">
        <v>121</v>
      </c>
      <c r="B48" s="16" t="s">
        <v>122</v>
      </c>
      <c r="C48" s="16" t="s">
        <v>123</v>
      </c>
      <c r="D48" s="16" t="s">
        <v>124</v>
      </c>
      <c r="E48" s="17" t="s">
        <v>29</v>
      </c>
      <c r="F48" s="17" t="s">
        <v>30</v>
      </c>
      <c r="G48" s="18">
        <v>100000</v>
      </c>
      <c r="H48" s="14">
        <v>12105.44</v>
      </c>
      <c r="I48" s="14">
        <v>25</v>
      </c>
      <c r="J48" s="14">
        <f t="shared" si="2"/>
        <v>2870</v>
      </c>
      <c r="K48" s="14">
        <f t="shared" si="3"/>
        <v>7100</v>
      </c>
      <c r="L48" s="14">
        <v>780.6</v>
      </c>
      <c r="M48" s="14">
        <f t="shared" si="4"/>
        <v>3040</v>
      </c>
      <c r="N48" s="14">
        <f t="shared" si="5"/>
        <v>7090.0000000000009</v>
      </c>
      <c r="O48" s="14">
        <v>0</v>
      </c>
      <c r="P48" s="14">
        <f t="shared" si="22"/>
        <v>33011.040000000001</v>
      </c>
      <c r="Q48" s="14">
        <f t="shared" si="0"/>
        <v>18040.439999999999</v>
      </c>
      <c r="R48" s="14">
        <f t="shared" si="1"/>
        <v>14970.600000000002</v>
      </c>
      <c r="S48" s="68">
        <f t="shared" si="7"/>
        <v>81959.56</v>
      </c>
      <c r="T48" s="15">
        <v>111</v>
      </c>
    </row>
    <row r="49" spans="1:20" s="69" customFormat="1" ht="21" customHeight="1" thickBot="1" x14ac:dyDescent="0.35">
      <c r="A49" s="71" t="s">
        <v>125</v>
      </c>
      <c r="B49" s="72" t="s">
        <v>126</v>
      </c>
      <c r="C49" s="16" t="s">
        <v>123</v>
      </c>
      <c r="D49" s="16" t="s">
        <v>127</v>
      </c>
      <c r="E49" s="17" t="s">
        <v>29</v>
      </c>
      <c r="F49" s="17" t="s">
        <v>106</v>
      </c>
      <c r="G49" s="18">
        <v>10000</v>
      </c>
      <c r="H49" s="14">
        <v>0</v>
      </c>
      <c r="I49" s="14">
        <v>25</v>
      </c>
      <c r="J49" s="14">
        <f t="shared" si="2"/>
        <v>287</v>
      </c>
      <c r="K49" s="14">
        <f t="shared" si="3"/>
        <v>710</v>
      </c>
      <c r="L49" s="14">
        <f t="shared" ref="L49" si="33">+G49*1.2%</f>
        <v>120</v>
      </c>
      <c r="M49" s="14">
        <f t="shared" si="4"/>
        <v>304</v>
      </c>
      <c r="N49" s="14">
        <f t="shared" si="5"/>
        <v>709</v>
      </c>
      <c r="O49" s="14">
        <v>0</v>
      </c>
      <c r="P49" s="14">
        <f t="shared" si="22"/>
        <v>2155</v>
      </c>
      <c r="Q49" s="14">
        <f t="shared" si="0"/>
        <v>616</v>
      </c>
      <c r="R49" s="14">
        <f t="shared" si="1"/>
        <v>1539</v>
      </c>
      <c r="S49" s="68">
        <f t="shared" si="7"/>
        <v>9384</v>
      </c>
      <c r="T49" s="15">
        <v>111</v>
      </c>
    </row>
    <row r="50" spans="1:20" s="69" customFormat="1" ht="21" customHeight="1" thickBot="1" x14ac:dyDescent="0.35">
      <c r="A50" s="64" t="s">
        <v>128</v>
      </c>
      <c r="B50" s="16" t="s">
        <v>129</v>
      </c>
      <c r="C50" s="16" t="s">
        <v>123</v>
      </c>
      <c r="D50" s="16" t="s">
        <v>58</v>
      </c>
      <c r="E50" s="17" t="s">
        <v>34</v>
      </c>
      <c r="F50" s="52" t="s">
        <v>35</v>
      </c>
      <c r="G50" s="18">
        <v>15000</v>
      </c>
      <c r="H50" s="14">
        <v>0</v>
      </c>
      <c r="I50" s="14">
        <v>25</v>
      </c>
      <c r="J50" s="14">
        <v>430.5</v>
      </c>
      <c r="K50" s="14">
        <v>1065</v>
      </c>
      <c r="L50" s="14">
        <v>180</v>
      </c>
      <c r="M50" s="14">
        <v>456</v>
      </c>
      <c r="N50" s="14">
        <v>1063.5</v>
      </c>
      <c r="O50" s="14">
        <v>0</v>
      </c>
      <c r="P50" s="14">
        <v>3220</v>
      </c>
      <c r="Q50" s="14">
        <v>911.5</v>
      </c>
      <c r="R50" s="14">
        <v>2308.5</v>
      </c>
      <c r="S50" s="68">
        <f t="shared" si="7"/>
        <v>14088.5</v>
      </c>
      <c r="T50" s="15">
        <v>111</v>
      </c>
    </row>
    <row r="51" spans="1:20" s="69" customFormat="1" ht="21" customHeight="1" thickBot="1" x14ac:dyDescent="0.35">
      <c r="A51" s="64" t="s">
        <v>131</v>
      </c>
      <c r="B51" s="16" t="s">
        <v>132</v>
      </c>
      <c r="C51" s="16" t="s">
        <v>123</v>
      </c>
      <c r="D51" s="16" t="s">
        <v>130</v>
      </c>
      <c r="E51" s="17" t="s">
        <v>29</v>
      </c>
      <c r="F51" s="17" t="s">
        <v>35</v>
      </c>
      <c r="G51" s="18">
        <v>12500</v>
      </c>
      <c r="H51" s="14">
        <v>0</v>
      </c>
      <c r="I51" s="14">
        <v>25</v>
      </c>
      <c r="J51" s="14">
        <f t="shared" si="2"/>
        <v>358.75</v>
      </c>
      <c r="K51" s="14">
        <f t="shared" si="3"/>
        <v>887.5</v>
      </c>
      <c r="L51" s="14">
        <f t="shared" si="8"/>
        <v>150</v>
      </c>
      <c r="M51" s="14">
        <f t="shared" si="4"/>
        <v>380</v>
      </c>
      <c r="N51" s="14">
        <f t="shared" si="5"/>
        <v>886.25000000000011</v>
      </c>
      <c r="O51" s="14">
        <v>0</v>
      </c>
      <c r="P51" s="14">
        <f t="shared" ref="P51:P77" si="34">+H51+I51+J51+K51+L51+M51+N51+O51</f>
        <v>2687.5</v>
      </c>
      <c r="Q51" s="14">
        <f t="shared" ref="Q51:Q77" si="35">ROUNDUP(H51+I51+J51+M51+O51,2)</f>
        <v>763.75</v>
      </c>
      <c r="R51" s="14">
        <f t="shared" si="1"/>
        <v>1923.75</v>
      </c>
      <c r="S51" s="68">
        <f t="shared" si="7"/>
        <v>11736.25</v>
      </c>
      <c r="T51" s="15">
        <v>111</v>
      </c>
    </row>
    <row r="52" spans="1:20" s="69" customFormat="1" ht="21" customHeight="1" thickBot="1" x14ac:dyDescent="0.35">
      <c r="A52" s="64" t="s">
        <v>133</v>
      </c>
      <c r="B52" s="16" t="s">
        <v>134</v>
      </c>
      <c r="C52" s="16" t="s">
        <v>123</v>
      </c>
      <c r="D52" s="16" t="s">
        <v>130</v>
      </c>
      <c r="E52" s="17" t="s">
        <v>29</v>
      </c>
      <c r="F52" s="17" t="s">
        <v>35</v>
      </c>
      <c r="G52" s="18">
        <v>10000</v>
      </c>
      <c r="H52" s="14">
        <v>0</v>
      </c>
      <c r="I52" s="14">
        <v>25</v>
      </c>
      <c r="J52" s="14">
        <f t="shared" si="2"/>
        <v>287</v>
      </c>
      <c r="K52" s="14">
        <f t="shared" si="3"/>
        <v>710</v>
      </c>
      <c r="L52" s="14">
        <f t="shared" si="8"/>
        <v>120</v>
      </c>
      <c r="M52" s="14">
        <f t="shared" si="4"/>
        <v>304</v>
      </c>
      <c r="N52" s="14">
        <f t="shared" si="5"/>
        <v>709</v>
      </c>
      <c r="O52" s="14">
        <v>0</v>
      </c>
      <c r="P52" s="14">
        <f t="shared" si="34"/>
        <v>2155</v>
      </c>
      <c r="Q52" s="14">
        <f t="shared" si="35"/>
        <v>616</v>
      </c>
      <c r="R52" s="14">
        <f t="shared" si="1"/>
        <v>1539</v>
      </c>
      <c r="S52" s="68">
        <f t="shared" si="7"/>
        <v>9384</v>
      </c>
      <c r="T52" s="15">
        <v>111</v>
      </c>
    </row>
    <row r="53" spans="1:20" s="69" customFormat="1" ht="21" customHeight="1" thickBot="1" x14ac:dyDescent="0.35">
      <c r="A53" s="64" t="s">
        <v>135</v>
      </c>
      <c r="B53" s="16" t="s">
        <v>136</v>
      </c>
      <c r="C53" s="16" t="s">
        <v>123</v>
      </c>
      <c r="D53" s="16" t="s">
        <v>130</v>
      </c>
      <c r="E53" s="17" t="s">
        <v>29</v>
      </c>
      <c r="F53" s="17" t="s">
        <v>35</v>
      </c>
      <c r="G53" s="18">
        <v>15000</v>
      </c>
      <c r="H53" s="14">
        <v>0</v>
      </c>
      <c r="I53" s="14">
        <v>25</v>
      </c>
      <c r="J53" s="14">
        <f t="shared" si="2"/>
        <v>430.5</v>
      </c>
      <c r="K53" s="14">
        <f t="shared" si="3"/>
        <v>1065</v>
      </c>
      <c r="L53" s="14">
        <f>+G53*1.2%</f>
        <v>180</v>
      </c>
      <c r="M53" s="14">
        <f>+G53*3.04%</f>
        <v>456</v>
      </c>
      <c r="N53" s="14">
        <f>+G53*7.09%</f>
        <v>1063.5</v>
      </c>
      <c r="O53" s="14">
        <v>0</v>
      </c>
      <c r="P53" s="14">
        <f t="shared" si="34"/>
        <v>3220</v>
      </c>
      <c r="Q53" s="14">
        <f t="shared" si="35"/>
        <v>911.5</v>
      </c>
      <c r="R53" s="14">
        <f>+K53+L53+N53</f>
        <v>2308.5</v>
      </c>
      <c r="S53" s="68">
        <f t="shared" si="7"/>
        <v>14088.5</v>
      </c>
      <c r="T53" s="15">
        <v>111</v>
      </c>
    </row>
    <row r="54" spans="1:20" s="69" customFormat="1" ht="21" customHeight="1" thickBot="1" x14ac:dyDescent="0.35">
      <c r="A54" s="64" t="s">
        <v>137</v>
      </c>
      <c r="B54" s="16" t="s">
        <v>138</v>
      </c>
      <c r="C54" s="16" t="s">
        <v>123</v>
      </c>
      <c r="D54" s="16" t="s">
        <v>127</v>
      </c>
      <c r="E54" s="17" t="s">
        <v>29</v>
      </c>
      <c r="F54" s="17" t="s">
        <v>106</v>
      </c>
      <c r="G54" s="18">
        <v>10000</v>
      </c>
      <c r="H54" s="14">
        <v>0</v>
      </c>
      <c r="I54" s="14">
        <v>25</v>
      </c>
      <c r="J54" s="14">
        <f t="shared" si="2"/>
        <v>287</v>
      </c>
      <c r="K54" s="14">
        <f t="shared" si="3"/>
        <v>710</v>
      </c>
      <c r="L54" s="14">
        <f t="shared" si="8"/>
        <v>120</v>
      </c>
      <c r="M54" s="14">
        <f t="shared" si="4"/>
        <v>304</v>
      </c>
      <c r="N54" s="14">
        <f t="shared" si="5"/>
        <v>709</v>
      </c>
      <c r="O54" s="14">
        <v>0</v>
      </c>
      <c r="P54" s="14">
        <f t="shared" si="34"/>
        <v>2155</v>
      </c>
      <c r="Q54" s="14">
        <f t="shared" si="35"/>
        <v>616</v>
      </c>
      <c r="R54" s="14">
        <f t="shared" si="1"/>
        <v>1539</v>
      </c>
      <c r="S54" s="68">
        <f t="shared" si="7"/>
        <v>9384</v>
      </c>
      <c r="T54" s="15">
        <v>111</v>
      </c>
    </row>
    <row r="55" spans="1:20" s="69" customFormat="1" ht="21" customHeight="1" thickBot="1" x14ac:dyDescent="0.35">
      <c r="A55" s="64" t="s">
        <v>139</v>
      </c>
      <c r="B55" s="16" t="s">
        <v>140</v>
      </c>
      <c r="C55" s="16" t="s">
        <v>123</v>
      </c>
      <c r="D55" s="16" t="s">
        <v>127</v>
      </c>
      <c r="E55" s="17" t="s">
        <v>29</v>
      </c>
      <c r="F55" s="17" t="s">
        <v>106</v>
      </c>
      <c r="G55" s="18">
        <v>20000</v>
      </c>
      <c r="H55" s="14">
        <v>0</v>
      </c>
      <c r="I55" s="14">
        <v>25</v>
      </c>
      <c r="J55" s="14">
        <f t="shared" si="2"/>
        <v>574</v>
      </c>
      <c r="K55" s="14">
        <f t="shared" si="3"/>
        <v>1420</v>
      </c>
      <c r="L55" s="14">
        <f t="shared" si="8"/>
        <v>240</v>
      </c>
      <c r="M55" s="14">
        <f t="shared" si="4"/>
        <v>608</v>
      </c>
      <c r="N55" s="14">
        <f t="shared" si="5"/>
        <v>1418</v>
      </c>
      <c r="O55" s="14">
        <v>0</v>
      </c>
      <c r="P55" s="14">
        <f t="shared" si="34"/>
        <v>4285</v>
      </c>
      <c r="Q55" s="14">
        <f t="shared" si="35"/>
        <v>1207</v>
      </c>
      <c r="R55" s="14">
        <f t="shared" si="1"/>
        <v>3078</v>
      </c>
      <c r="S55" s="68">
        <f t="shared" si="7"/>
        <v>18793</v>
      </c>
      <c r="T55" s="15">
        <v>111</v>
      </c>
    </row>
    <row r="56" spans="1:20" s="69" customFormat="1" ht="21" customHeight="1" thickBot="1" x14ac:dyDescent="0.35">
      <c r="A56" s="64" t="s">
        <v>141</v>
      </c>
      <c r="B56" s="16" t="s">
        <v>142</v>
      </c>
      <c r="C56" s="16" t="s">
        <v>123</v>
      </c>
      <c r="D56" s="16" t="s">
        <v>127</v>
      </c>
      <c r="E56" s="17" t="s">
        <v>29</v>
      </c>
      <c r="F56" s="17" t="s">
        <v>106</v>
      </c>
      <c r="G56" s="18">
        <v>12500</v>
      </c>
      <c r="H56" s="14">
        <v>0</v>
      </c>
      <c r="I56" s="14">
        <v>25</v>
      </c>
      <c r="J56" s="14">
        <f t="shared" si="2"/>
        <v>358.75</v>
      </c>
      <c r="K56" s="14">
        <f t="shared" si="3"/>
        <v>887.5</v>
      </c>
      <c r="L56" s="14">
        <f t="shared" si="8"/>
        <v>150</v>
      </c>
      <c r="M56" s="14">
        <f t="shared" si="4"/>
        <v>380</v>
      </c>
      <c r="N56" s="14">
        <f t="shared" si="5"/>
        <v>886.25000000000011</v>
      </c>
      <c r="O56" s="14">
        <v>0</v>
      </c>
      <c r="P56" s="14">
        <f t="shared" si="34"/>
        <v>2687.5</v>
      </c>
      <c r="Q56" s="14">
        <f t="shared" si="35"/>
        <v>763.75</v>
      </c>
      <c r="R56" s="14">
        <f t="shared" si="1"/>
        <v>1923.75</v>
      </c>
      <c r="S56" s="68">
        <f t="shared" si="7"/>
        <v>11736.25</v>
      </c>
      <c r="T56" s="15">
        <v>111</v>
      </c>
    </row>
    <row r="57" spans="1:20" s="69" customFormat="1" ht="21" customHeight="1" thickBot="1" x14ac:dyDescent="0.35">
      <c r="A57" s="64" t="s">
        <v>143</v>
      </c>
      <c r="B57" s="16" t="s">
        <v>144</v>
      </c>
      <c r="C57" s="16" t="s">
        <v>123</v>
      </c>
      <c r="D57" s="16" t="s">
        <v>127</v>
      </c>
      <c r="E57" s="17" t="s">
        <v>29</v>
      </c>
      <c r="F57" s="17" t="s">
        <v>106</v>
      </c>
      <c r="G57" s="18">
        <v>12500</v>
      </c>
      <c r="H57" s="14">
        <v>0</v>
      </c>
      <c r="I57" s="14">
        <v>25</v>
      </c>
      <c r="J57" s="14">
        <f t="shared" si="2"/>
        <v>358.75</v>
      </c>
      <c r="K57" s="14">
        <f t="shared" si="3"/>
        <v>887.5</v>
      </c>
      <c r="L57" s="14">
        <f t="shared" si="8"/>
        <v>150</v>
      </c>
      <c r="M57" s="14">
        <f t="shared" si="4"/>
        <v>380</v>
      </c>
      <c r="N57" s="14">
        <f t="shared" si="5"/>
        <v>886.25000000000011</v>
      </c>
      <c r="O57" s="14">
        <v>2700.24</v>
      </c>
      <c r="P57" s="14">
        <f t="shared" si="34"/>
        <v>5387.74</v>
      </c>
      <c r="Q57" s="14">
        <f t="shared" si="35"/>
        <v>3463.99</v>
      </c>
      <c r="R57" s="14">
        <f t="shared" si="1"/>
        <v>1923.75</v>
      </c>
      <c r="S57" s="68">
        <f t="shared" si="7"/>
        <v>9036.01</v>
      </c>
      <c r="T57" s="15">
        <v>111</v>
      </c>
    </row>
    <row r="58" spans="1:20" s="69" customFormat="1" ht="21" customHeight="1" thickBot="1" x14ac:dyDescent="0.35">
      <c r="A58" s="64" t="s">
        <v>147</v>
      </c>
      <c r="B58" s="16" t="s">
        <v>148</v>
      </c>
      <c r="C58" s="16" t="s">
        <v>123</v>
      </c>
      <c r="D58" s="16" t="s">
        <v>127</v>
      </c>
      <c r="E58" s="17" t="s">
        <v>29</v>
      </c>
      <c r="F58" s="17" t="s">
        <v>106</v>
      </c>
      <c r="G58" s="18">
        <v>10000</v>
      </c>
      <c r="H58" s="14">
        <v>0</v>
      </c>
      <c r="I58" s="14">
        <v>25</v>
      </c>
      <c r="J58" s="14">
        <f t="shared" si="2"/>
        <v>287</v>
      </c>
      <c r="K58" s="14">
        <f t="shared" si="3"/>
        <v>710</v>
      </c>
      <c r="L58" s="14">
        <f t="shared" si="8"/>
        <v>120</v>
      </c>
      <c r="M58" s="14">
        <f t="shared" si="4"/>
        <v>304</v>
      </c>
      <c r="N58" s="14">
        <f t="shared" si="5"/>
        <v>709</v>
      </c>
      <c r="O58" s="14">
        <v>0</v>
      </c>
      <c r="P58" s="14">
        <f t="shared" si="34"/>
        <v>2155</v>
      </c>
      <c r="Q58" s="14">
        <f t="shared" si="35"/>
        <v>616</v>
      </c>
      <c r="R58" s="14">
        <f t="shared" si="1"/>
        <v>1539</v>
      </c>
      <c r="S58" s="68">
        <f t="shared" si="7"/>
        <v>9384</v>
      </c>
      <c r="T58" s="15">
        <v>111</v>
      </c>
    </row>
    <row r="59" spans="1:20" s="69" customFormat="1" ht="21" customHeight="1" thickBot="1" x14ac:dyDescent="0.35">
      <c r="A59" s="64" t="s">
        <v>149</v>
      </c>
      <c r="B59" s="16" t="s">
        <v>150</v>
      </c>
      <c r="C59" s="16" t="s">
        <v>123</v>
      </c>
      <c r="D59" s="16" t="s">
        <v>127</v>
      </c>
      <c r="E59" s="17" t="s">
        <v>29</v>
      </c>
      <c r="F59" s="17" t="s">
        <v>106</v>
      </c>
      <c r="G59" s="18">
        <v>12500</v>
      </c>
      <c r="H59" s="14">
        <v>0</v>
      </c>
      <c r="I59" s="14">
        <v>25</v>
      </c>
      <c r="J59" s="14">
        <f t="shared" si="2"/>
        <v>358.75</v>
      </c>
      <c r="K59" s="14">
        <f t="shared" si="3"/>
        <v>887.5</v>
      </c>
      <c r="L59" s="14">
        <f t="shared" si="8"/>
        <v>150</v>
      </c>
      <c r="M59" s="14">
        <f t="shared" si="4"/>
        <v>380</v>
      </c>
      <c r="N59" s="14">
        <f t="shared" si="5"/>
        <v>886.25000000000011</v>
      </c>
      <c r="O59" s="14">
        <v>0</v>
      </c>
      <c r="P59" s="14">
        <f t="shared" si="34"/>
        <v>2687.5</v>
      </c>
      <c r="Q59" s="14">
        <f t="shared" si="35"/>
        <v>763.75</v>
      </c>
      <c r="R59" s="14">
        <f t="shared" si="1"/>
        <v>1923.75</v>
      </c>
      <c r="S59" s="68">
        <f t="shared" si="7"/>
        <v>11736.25</v>
      </c>
      <c r="T59" s="15">
        <v>111</v>
      </c>
    </row>
    <row r="60" spans="1:20" s="69" customFormat="1" ht="21" customHeight="1" thickBot="1" x14ac:dyDescent="0.35">
      <c r="A60" s="64" t="s">
        <v>151</v>
      </c>
      <c r="B60" s="16" t="s">
        <v>152</v>
      </c>
      <c r="C60" s="16" t="s">
        <v>123</v>
      </c>
      <c r="D60" s="16" t="s">
        <v>127</v>
      </c>
      <c r="E60" s="17" t="s">
        <v>29</v>
      </c>
      <c r="F60" s="17" t="s">
        <v>106</v>
      </c>
      <c r="G60" s="18">
        <v>10000</v>
      </c>
      <c r="H60" s="14">
        <v>0</v>
      </c>
      <c r="I60" s="14">
        <v>25</v>
      </c>
      <c r="J60" s="14">
        <f t="shared" si="2"/>
        <v>287</v>
      </c>
      <c r="K60" s="14">
        <f t="shared" si="3"/>
        <v>710</v>
      </c>
      <c r="L60" s="14">
        <f t="shared" si="8"/>
        <v>120</v>
      </c>
      <c r="M60" s="14">
        <f t="shared" si="4"/>
        <v>304</v>
      </c>
      <c r="N60" s="14">
        <f t="shared" si="5"/>
        <v>709</v>
      </c>
      <c r="O60" s="14">
        <v>0</v>
      </c>
      <c r="P60" s="14">
        <f t="shared" si="34"/>
        <v>2155</v>
      </c>
      <c r="Q60" s="14">
        <f t="shared" si="35"/>
        <v>616</v>
      </c>
      <c r="R60" s="14">
        <f t="shared" si="1"/>
        <v>1539</v>
      </c>
      <c r="S60" s="68">
        <f t="shared" si="7"/>
        <v>9384</v>
      </c>
      <c r="T60" s="15">
        <v>111</v>
      </c>
    </row>
    <row r="61" spans="1:20" s="69" customFormat="1" ht="21" customHeight="1" thickBot="1" x14ac:dyDescent="0.35">
      <c r="A61" s="64" t="s">
        <v>153</v>
      </c>
      <c r="B61" s="16" t="s">
        <v>154</v>
      </c>
      <c r="C61" s="16" t="s">
        <v>123</v>
      </c>
      <c r="D61" s="16" t="s">
        <v>130</v>
      </c>
      <c r="E61" s="17" t="s">
        <v>29</v>
      </c>
      <c r="F61" s="17" t="s">
        <v>35</v>
      </c>
      <c r="G61" s="18">
        <v>10000</v>
      </c>
      <c r="H61" s="14">
        <v>0</v>
      </c>
      <c r="I61" s="14">
        <v>25</v>
      </c>
      <c r="J61" s="14">
        <f t="shared" si="2"/>
        <v>287</v>
      </c>
      <c r="K61" s="14">
        <f t="shared" si="3"/>
        <v>710</v>
      </c>
      <c r="L61" s="14">
        <f t="shared" si="8"/>
        <v>120</v>
      </c>
      <c r="M61" s="14">
        <f t="shared" si="4"/>
        <v>304</v>
      </c>
      <c r="N61" s="14">
        <f t="shared" si="5"/>
        <v>709</v>
      </c>
      <c r="O61" s="14">
        <v>0</v>
      </c>
      <c r="P61" s="14">
        <f t="shared" si="34"/>
        <v>2155</v>
      </c>
      <c r="Q61" s="14">
        <f t="shared" si="35"/>
        <v>616</v>
      </c>
      <c r="R61" s="14">
        <f t="shared" si="1"/>
        <v>1539</v>
      </c>
      <c r="S61" s="68">
        <f t="shared" si="7"/>
        <v>9384</v>
      </c>
      <c r="T61" s="15">
        <v>111</v>
      </c>
    </row>
    <row r="62" spans="1:20" s="69" customFormat="1" ht="21" customHeight="1" thickBot="1" x14ac:dyDescent="0.35">
      <c r="A62" s="64" t="s">
        <v>155</v>
      </c>
      <c r="B62" s="16" t="s">
        <v>156</v>
      </c>
      <c r="C62" s="16" t="s">
        <v>123</v>
      </c>
      <c r="D62" s="16" t="s">
        <v>130</v>
      </c>
      <c r="E62" s="17" t="s">
        <v>29</v>
      </c>
      <c r="F62" s="17" t="s">
        <v>35</v>
      </c>
      <c r="G62" s="18">
        <v>11000</v>
      </c>
      <c r="H62" s="14">
        <v>0</v>
      </c>
      <c r="I62" s="14">
        <v>25</v>
      </c>
      <c r="J62" s="14">
        <f t="shared" si="2"/>
        <v>315.7</v>
      </c>
      <c r="K62" s="14">
        <f t="shared" si="3"/>
        <v>781</v>
      </c>
      <c r="L62" s="14">
        <f t="shared" si="8"/>
        <v>132</v>
      </c>
      <c r="M62" s="14">
        <f t="shared" si="4"/>
        <v>334.4</v>
      </c>
      <c r="N62" s="14">
        <f t="shared" si="5"/>
        <v>779.90000000000009</v>
      </c>
      <c r="O62" s="14">
        <v>0</v>
      </c>
      <c r="P62" s="14">
        <f t="shared" si="34"/>
        <v>2368</v>
      </c>
      <c r="Q62" s="14">
        <f t="shared" si="35"/>
        <v>675.1</v>
      </c>
      <c r="R62" s="14">
        <f t="shared" si="1"/>
        <v>1692.9</v>
      </c>
      <c r="S62" s="68">
        <f t="shared" si="7"/>
        <v>10324.9</v>
      </c>
      <c r="T62" s="15">
        <v>111</v>
      </c>
    </row>
    <row r="63" spans="1:20" s="69" customFormat="1" ht="21" customHeight="1" thickBot="1" x14ac:dyDescent="0.35">
      <c r="A63" s="64" t="s">
        <v>157</v>
      </c>
      <c r="B63" s="16" t="s">
        <v>158</v>
      </c>
      <c r="C63" s="16" t="s">
        <v>123</v>
      </c>
      <c r="D63" s="16" t="s">
        <v>130</v>
      </c>
      <c r="E63" s="17" t="s">
        <v>34</v>
      </c>
      <c r="F63" s="17" t="s">
        <v>35</v>
      </c>
      <c r="G63" s="18">
        <v>10000</v>
      </c>
      <c r="H63" s="14">
        <v>0</v>
      </c>
      <c r="I63" s="14">
        <v>25</v>
      </c>
      <c r="J63" s="14">
        <f t="shared" si="2"/>
        <v>287</v>
      </c>
      <c r="K63" s="14">
        <f t="shared" si="3"/>
        <v>710</v>
      </c>
      <c r="L63" s="14">
        <f t="shared" si="8"/>
        <v>120</v>
      </c>
      <c r="M63" s="14">
        <f t="shared" si="4"/>
        <v>304</v>
      </c>
      <c r="N63" s="14">
        <f t="shared" si="5"/>
        <v>709</v>
      </c>
      <c r="O63" s="14">
        <v>0</v>
      </c>
      <c r="P63" s="14">
        <f t="shared" si="34"/>
        <v>2155</v>
      </c>
      <c r="Q63" s="14">
        <f t="shared" si="35"/>
        <v>616</v>
      </c>
      <c r="R63" s="14">
        <f t="shared" si="1"/>
        <v>1539</v>
      </c>
      <c r="S63" s="68">
        <f t="shared" si="7"/>
        <v>9384</v>
      </c>
      <c r="T63" s="15">
        <v>111</v>
      </c>
    </row>
    <row r="64" spans="1:20" s="69" customFormat="1" ht="23.25" customHeight="1" thickBot="1" x14ac:dyDescent="0.35">
      <c r="A64" s="64" t="s">
        <v>159</v>
      </c>
      <c r="B64" s="16" t="s">
        <v>160</v>
      </c>
      <c r="C64" s="16" t="s">
        <v>123</v>
      </c>
      <c r="D64" s="16" t="s">
        <v>130</v>
      </c>
      <c r="E64" s="17" t="s">
        <v>29</v>
      </c>
      <c r="F64" s="17" t="s">
        <v>35</v>
      </c>
      <c r="G64" s="18">
        <v>12500</v>
      </c>
      <c r="H64" s="14">
        <v>0</v>
      </c>
      <c r="I64" s="14">
        <v>25</v>
      </c>
      <c r="J64" s="14">
        <f t="shared" si="2"/>
        <v>358.75</v>
      </c>
      <c r="K64" s="14">
        <f t="shared" si="3"/>
        <v>887.5</v>
      </c>
      <c r="L64" s="14">
        <f t="shared" si="8"/>
        <v>150</v>
      </c>
      <c r="M64" s="14">
        <f t="shared" si="4"/>
        <v>380</v>
      </c>
      <c r="N64" s="14">
        <f t="shared" si="5"/>
        <v>886.25000000000011</v>
      </c>
      <c r="O64" s="14">
        <v>0</v>
      </c>
      <c r="P64" s="14">
        <f t="shared" si="34"/>
        <v>2687.5</v>
      </c>
      <c r="Q64" s="14">
        <f t="shared" si="35"/>
        <v>763.75</v>
      </c>
      <c r="R64" s="14">
        <f t="shared" si="1"/>
        <v>1923.75</v>
      </c>
      <c r="S64" s="68">
        <f t="shared" si="7"/>
        <v>11736.25</v>
      </c>
      <c r="T64" s="15">
        <v>111</v>
      </c>
    </row>
    <row r="65" spans="1:20" s="69" customFormat="1" ht="21" customHeight="1" thickBot="1" x14ac:dyDescent="0.35">
      <c r="A65" s="64" t="s">
        <v>161</v>
      </c>
      <c r="B65" s="16" t="s">
        <v>162</v>
      </c>
      <c r="C65" s="16" t="s">
        <v>123</v>
      </c>
      <c r="D65" s="16" t="s">
        <v>130</v>
      </c>
      <c r="E65" s="17" t="s">
        <v>29</v>
      </c>
      <c r="F65" s="17" t="s">
        <v>35</v>
      </c>
      <c r="G65" s="18">
        <v>22000</v>
      </c>
      <c r="H65" s="14">
        <v>0</v>
      </c>
      <c r="I65" s="14">
        <v>25</v>
      </c>
      <c r="J65" s="14">
        <f t="shared" si="2"/>
        <v>631.4</v>
      </c>
      <c r="K65" s="14">
        <f t="shared" si="3"/>
        <v>1562</v>
      </c>
      <c r="L65" s="14">
        <f t="shared" si="8"/>
        <v>264</v>
      </c>
      <c r="M65" s="14">
        <f t="shared" si="4"/>
        <v>668.8</v>
      </c>
      <c r="N65" s="14">
        <f t="shared" si="5"/>
        <v>1559.8000000000002</v>
      </c>
      <c r="O65" s="14">
        <v>2700.24</v>
      </c>
      <c r="P65" s="14">
        <f t="shared" si="34"/>
        <v>7411.24</v>
      </c>
      <c r="Q65" s="14">
        <f t="shared" si="35"/>
        <v>4025.44</v>
      </c>
      <c r="R65" s="14">
        <f t="shared" si="1"/>
        <v>3385.8</v>
      </c>
      <c r="S65" s="68">
        <f t="shared" si="7"/>
        <v>17974.560000000001</v>
      </c>
      <c r="T65" s="15">
        <v>111</v>
      </c>
    </row>
    <row r="66" spans="1:20" s="69" customFormat="1" ht="21" thickBot="1" x14ac:dyDescent="0.35">
      <c r="A66" s="64" t="s">
        <v>163</v>
      </c>
      <c r="B66" s="16" t="s">
        <v>164</v>
      </c>
      <c r="C66" s="16" t="s">
        <v>123</v>
      </c>
      <c r="D66" s="16" t="s">
        <v>67</v>
      </c>
      <c r="E66" s="17" t="s">
        <v>29</v>
      </c>
      <c r="F66" s="17" t="s">
        <v>35</v>
      </c>
      <c r="G66" s="18">
        <v>29800</v>
      </c>
      <c r="H66" s="14">
        <v>0</v>
      </c>
      <c r="I66" s="14">
        <v>25</v>
      </c>
      <c r="J66" s="14">
        <f t="shared" si="2"/>
        <v>855.26</v>
      </c>
      <c r="K66" s="14">
        <f t="shared" si="3"/>
        <v>2115.8000000000002</v>
      </c>
      <c r="L66" s="14">
        <f t="shared" si="8"/>
        <v>357.6</v>
      </c>
      <c r="M66" s="14">
        <f t="shared" si="4"/>
        <v>905.92</v>
      </c>
      <c r="N66" s="14">
        <f t="shared" si="5"/>
        <v>2112.8200000000002</v>
      </c>
      <c r="O66" s="14">
        <v>0</v>
      </c>
      <c r="P66" s="14">
        <f t="shared" si="34"/>
        <v>6372.4</v>
      </c>
      <c r="Q66" s="14">
        <f t="shared" si="35"/>
        <v>1786.18</v>
      </c>
      <c r="R66" s="14">
        <f t="shared" si="1"/>
        <v>4586.22</v>
      </c>
      <c r="S66" s="68">
        <f t="shared" si="7"/>
        <v>28013.82</v>
      </c>
      <c r="T66" s="15">
        <v>111</v>
      </c>
    </row>
    <row r="67" spans="1:20" s="69" customFormat="1" ht="21" customHeight="1" thickBot="1" x14ac:dyDescent="0.35">
      <c r="A67" s="64" t="s">
        <v>917</v>
      </c>
      <c r="B67" s="16" t="s">
        <v>918</v>
      </c>
      <c r="C67" s="16" t="s">
        <v>123</v>
      </c>
      <c r="D67" s="16" t="s">
        <v>919</v>
      </c>
      <c r="E67" s="17" t="s">
        <v>29</v>
      </c>
      <c r="F67" s="17" t="s">
        <v>35</v>
      </c>
      <c r="G67" s="18">
        <v>20000</v>
      </c>
      <c r="H67" s="14">
        <v>0</v>
      </c>
      <c r="I67" s="14">
        <v>25</v>
      </c>
      <c r="J67" s="14">
        <f t="shared" si="2"/>
        <v>574</v>
      </c>
      <c r="K67" s="14">
        <f t="shared" si="3"/>
        <v>1420</v>
      </c>
      <c r="L67" s="14">
        <f t="shared" si="8"/>
        <v>240</v>
      </c>
      <c r="M67" s="14">
        <f t="shared" si="4"/>
        <v>608</v>
      </c>
      <c r="N67" s="14">
        <f t="shared" si="5"/>
        <v>1418</v>
      </c>
      <c r="O67" s="14">
        <v>0</v>
      </c>
      <c r="P67" s="14">
        <f t="shared" si="34"/>
        <v>4285</v>
      </c>
      <c r="Q67" s="14">
        <f t="shared" si="35"/>
        <v>1207</v>
      </c>
      <c r="R67" s="14">
        <f t="shared" si="1"/>
        <v>3078</v>
      </c>
      <c r="S67" s="68">
        <f t="shared" si="7"/>
        <v>18793</v>
      </c>
      <c r="T67" s="15">
        <v>111</v>
      </c>
    </row>
    <row r="68" spans="1:20" s="69" customFormat="1" ht="21" customHeight="1" thickBot="1" x14ac:dyDescent="0.35">
      <c r="A68" s="64" t="s">
        <v>165</v>
      </c>
      <c r="B68" s="16" t="s">
        <v>166</v>
      </c>
      <c r="C68" s="16" t="s">
        <v>167</v>
      </c>
      <c r="D68" s="16" t="s">
        <v>168</v>
      </c>
      <c r="E68" s="17" t="s">
        <v>29</v>
      </c>
      <c r="F68" s="17" t="s">
        <v>106</v>
      </c>
      <c r="G68" s="18">
        <v>31500</v>
      </c>
      <c r="H68" s="14">
        <v>0</v>
      </c>
      <c r="I68" s="14">
        <v>25</v>
      </c>
      <c r="J68" s="14">
        <f t="shared" si="2"/>
        <v>904.05</v>
      </c>
      <c r="K68" s="14">
        <f t="shared" si="3"/>
        <v>2236.5</v>
      </c>
      <c r="L68" s="14">
        <f t="shared" si="8"/>
        <v>378</v>
      </c>
      <c r="M68" s="14">
        <f t="shared" si="4"/>
        <v>957.6</v>
      </c>
      <c r="N68" s="14">
        <f t="shared" si="5"/>
        <v>2233.3500000000004</v>
      </c>
      <c r="O68" s="14">
        <v>0</v>
      </c>
      <c r="P68" s="14">
        <f t="shared" si="34"/>
        <v>6734.5000000000009</v>
      </c>
      <c r="Q68" s="14">
        <f t="shared" si="35"/>
        <v>1886.65</v>
      </c>
      <c r="R68" s="14">
        <f t="shared" si="1"/>
        <v>4847.8500000000004</v>
      </c>
      <c r="S68" s="68">
        <f t="shared" si="7"/>
        <v>29613.35</v>
      </c>
      <c r="T68" s="15">
        <v>111</v>
      </c>
    </row>
    <row r="69" spans="1:20" s="69" customFormat="1" ht="21" customHeight="1" thickBot="1" x14ac:dyDescent="0.35">
      <c r="A69" s="64" t="s">
        <v>169</v>
      </c>
      <c r="B69" s="16" t="s">
        <v>170</v>
      </c>
      <c r="C69" s="51" t="s">
        <v>900</v>
      </c>
      <c r="D69" s="16" t="s">
        <v>171</v>
      </c>
      <c r="E69" s="17" t="s">
        <v>29</v>
      </c>
      <c r="F69" s="17" t="s">
        <v>44</v>
      </c>
      <c r="G69" s="18">
        <v>45000</v>
      </c>
      <c r="H69" s="14">
        <v>945.81</v>
      </c>
      <c r="I69" s="14">
        <v>25</v>
      </c>
      <c r="J69" s="14">
        <f>ROUNDUP(G69*2.87%,2)</f>
        <v>1291.5</v>
      </c>
      <c r="K69" s="14">
        <f t="shared" si="3"/>
        <v>3195</v>
      </c>
      <c r="L69" s="14">
        <f t="shared" si="8"/>
        <v>540</v>
      </c>
      <c r="M69" s="14">
        <f t="shared" si="4"/>
        <v>1368</v>
      </c>
      <c r="N69" s="14">
        <f t="shared" si="5"/>
        <v>3190.5</v>
      </c>
      <c r="O69" s="14">
        <v>1350.12</v>
      </c>
      <c r="P69" s="14">
        <f t="shared" si="34"/>
        <v>11905.93</v>
      </c>
      <c r="Q69" s="14">
        <f t="shared" si="35"/>
        <v>4980.43</v>
      </c>
      <c r="R69" s="14">
        <f t="shared" si="1"/>
        <v>6925.5</v>
      </c>
      <c r="S69" s="68">
        <f>ROUNDUP(G69-Q69,2)</f>
        <v>40019.57</v>
      </c>
      <c r="T69" s="15">
        <v>111</v>
      </c>
    </row>
    <row r="70" spans="1:20" s="69" customFormat="1" ht="21" customHeight="1" thickBot="1" x14ac:dyDescent="0.35">
      <c r="A70" s="64" t="s">
        <v>172</v>
      </c>
      <c r="B70" s="16" t="s">
        <v>173</v>
      </c>
      <c r="C70" s="16" t="s">
        <v>174</v>
      </c>
      <c r="D70" s="16" t="s">
        <v>175</v>
      </c>
      <c r="E70" s="17" t="s">
        <v>29</v>
      </c>
      <c r="F70" s="17" t="s">
        <v>106</v>
      </c>
      <c r="G70" s="18">
        <v>31500</v>
      </c>
      <c r="H70" s="14">
        <v>0</v>
      </c>
      <c r="I70" s="14">
        <v>25</v>
      </c>
      <c r="J70" s="14">
        <f t="shared" si="2"/>
        <v>904.05</v>
      </c>
      <c r="K70" s="14">
        <f t="shared" si="3"/>
        <v>2236.5</v>
      </c>
      <c r="L70" s="14">
        <f t="shared" si="8"/>
        <v>378</v>
      </c>
      <c r="M70" s="14">
        <f t="shared" si="4"/>
        <v>957.6</v>
      </c>
      <c r="N70" s="14">
        <f t="shared" si="5"/>
        <v>2233.3500000000004</v>
      </c>
      <c r="O70" s="14">
        <v>0</v>
      </c>
      <c r="P70" s="14">
        <f t="shared" si="34"/>
        <v>6734.5000000000009</v>
      </c>
      <c r="Q70" s="14">
        <f t="shared" si="35"/>
        <v>1886.65</v>
      </c>
      <c r="R70" s="14">
        <f t="shared" si="1"/>
        <v>4847.8500000000004</v>
      </c>
      <c r="S70" s="68">
        <f t="shared" si="7"/>
        <v>29613.35</v>
      </c>
      <c r="T70" s="15">
        <v>111</v>
      </c>
    </row>
    <row r="71" spans="1:20" s="69" customFormat="1" ht="21" thickBot="1" x14ac:dyDescent="0.35">
      <c r="A71" s="64" t="s">
        <v>176</v>
      </c>
      <c r="B71" s="16" t="s">
        <v>177</v>
      </c>
      <c r="C71" s="16" t="s">
        <v>178</v>
      </c>
      <c r="D71" s="16" t="s">
        <v>96</v>
      </c>
      <c r="E71" s="17" t="s">
        <v>34</v>
      </c>
      <c r="F71" s="17" t="s">
        <v>35</v>
      </c>
      <c r="G71" s="18">
        <v>26250</v>
      </c>
      <c r="H71" s="14">
        <v>0</v>
      </c>
      <c r="I71" s="14">
        <v>25</v>
      </c>
      <c r="J71" s="14">
        <f t="shared" si="2"/>
        <v>753.38</v>
      </c>
      <c r="K71" s="14">
        <f t="shared" si="3"/>
        <v>1863.75</v>
      </c>
      <c r="L71" s="14">
        <f>+G71*1.2%</f>
        <v>315</v>
      </c>
      <c r="M71" s="14">
        <f>+G71*3.04%</f>
        <v>798</v>
      </c>
      <c r="N71" s="14">
        <f>+G71*7.09%</f>
        <v>1861.1250000000002</v>
      </c>
      <c r="O71" s="14">
        <v>0</v>
      </c>
      <c r="P71" s="14">
        <f t="shared" si="34"/>
        <v>5616.2550000000001</v>
      </c>
      <c r="Q71" s="14">
        <f t="shared" si="35"/>
        <v>1576.38</v>
      </c>
      <c r="R71" s="14">
        <f t="shared" si="1"/>
        <v>4039.875</v>
      </c>
      <c r="S71" s="68">
        <f t="shared" si="7"/>
        <v>24673.62</v>
      </c>
      <c r="T71" s="15">
        <v>111</v>
      </c>
    </row>
    <row r="72" spans="1:20" s="69" customFormat="1" ht="21" thickBot="1" x14ac:dyDescent="0.35">
      <c r="A72" s="64" t="s">
        <v>179</v>
      </c>
      <c r="B72" s="16" t="s">
        <v>180</v>
      </c>
      <c r="C72" s="16" t="s">
        <v>178</v>
      </c>
      <c r="D72" s="16" t="s">
        <v>181</v>
      </c>
      <c r="E72" s="17" t="s">
        <v>29</v>
      </c>
      <c r="F72" s="17" t="s">
        <v>35</v>
      </c>
      <c r="G72" s="18">
        <v>18000</v>
      </c>
      <c r="H72" s="14">
        <v>0</v>
      </c>
      <c r="I72" s="14">
        <v>25</v>
      </c>
      <c r="J72" s="14">
        <f t="shared" ref="J72:J134" si="36">ROUNDUP(G72*2.87%,2)</f>
        <v>516.6</v>
      </c>
      <c r="K72" s="14">
        <f t="shared" ref="K72:K134" si="37">ROUNDUP(G72*7.1%,2)</f>
        <v>1278</v>
      </c>
      <c r="L72" s="14">
        <f>+G72*1.2%</f>
        <v>216</v>
      </c>
      <c r="M72" s="14">
        <f>+G72*3.04%</f>
        <v>547.20000000000005</v>
      </c>
      <c r="N72" s="14">
        <f>+G72*7.09%</f>
        <v>1276.2</v>
      </c>
      <c r="O72" s="14">
        <v>0</v>
      </c>
      <c r="P72" s="14">
        <f t="shared" si="34"/>
        <v>3859</v>
      </c>
      <c r="Q72" s="14">
        <f t="shared" si="35"/>
        <v>1088.8</v>
      </c>
      <c r="R72" s="14">
        <f>+K72+L72+N72</f>
        <v>2770.2</v>
      </c>
      <c r="S72" s="68">
        <f>ROUNDUP(G72-Q72,2)</f>
        <v>16911.2</v>
      </c>
      <c r="T72" s="15">
        <v>111</v>
      </c>
    </row>
    <row r="73" spans="1:20" s="69" customFormat="1" ht="21" thickBot="1" x14ac:dyDescent="0.35">
      <c r="A73" s="64" t="s">
        <v>945</v>
      </c>
      <c r="B73" s="16" t="s">
        <v>946</v>
      </c>
      <c r="C73" s="16" t="s">
        <v>178</v>
      </c>
      <c r="D73" s="16" t="s">
        <v>58</v>
      </c>
      <c r="E73" s="17" t="s">
        <v>34</v>
      </c>
      <c r="F73" s="17" t="s">
        <v>35</v>
      </c>
      <c r="G73" s="18">
        <v>12000</v>
      </c>
      <c r="H73" s="14">
        <v>0</v>
      </c>
      <c r="I73" s="14">
        <v>25</v>
      </c>
      <c r="J73" s="14">
        <f t="shared" ref="J73" si="38">ROUNDUP(G73*2.87%,2)</f>
        <v>344.4</v>
      </c>
      <c r="K73" s="14">
        <f t="shared" si="37"/>
        <v>852</v>
      </c>
      <c r="L73" s="14">
        <f>+G73*1.2%</f>
        <v>144</v>
      </c>
      <c r="M73" s="14">
        <f>+G73*3.04%</f>
        <v>364.8</v>
      </c>
      <c r="N73" s="14">
        <f>+G73*7.09%</f>
        <v>850.80000000000007</v>
      </c>
      <c r="O73" s="14">
        <v>0</v>
      </c>
      <c r="P73" s="14">
        <f t="shared" ref="P73" si="39">+H73+I73+J73+K73+L73+M73+N73+O73</f>
        <v>2581</v>
      </c>
      <c r="Q73" s="14">
        <f t="shared" ref="Q73" si="40">ROUNDUP(H73+I73+J73+M73+O73,2)</f>
        <v>734.2</v>
      </c>
      <c r="R73" s="14">
        <f t="shared" ref="R73" si="41">+K73+L73+N73</f>
        <v>1846.8000000000002</v>
      </c>
      <c r="S73" s="68">
        <f t="shared" ref="S73" si="42">ROUNDUP(G73-Q73,2)</f>
        <v>11265.8</v>
      </c>
      <c r="T73" s="15">
        <v>111</v>
      </c>
    </row>
    <row r="74" spans="1:20" s="69" customFormat="1" ht="21" customHeight="1" thickBot="1" x14ac:dyDescent="0.35">
      <c r="A74" s="64" t="s">
        <v>182</v>
      </c>
      <c r="B74" s="16" t="s">
        <v>183</v>
      </c>
      <c r="C74" s="16" t="s">
        <v>184</v>
      </c>
      <c r="D74" s="16" t="s">
        <v>67</v>
      </c>
      <c r="E74" s="17" t="s">
        <v>29</v>
      </c>
      <c r="F74" s="17" t="s">
        <v>35</v>
      </c>
      <c r="G74" s="18">
        <v>31500</v>
      </c>
      <c r="H74" s="14">
        <v>0</v>
      </c>
      <c r="I74" s="14">
        <v>25</v>
      </c>
      <c r="J74" s="14">
        <f t="shared" si="36"/>
        <v>904.05</v>
      </c>
      <c r="K74" s="14">
        <f t="shared" si="37"/>
        <v>2236.5</v>
      </c>
      <c r="L74" s="14">
        <f t="shared" si="8"/>
        <v>378</v>
      </c>
      <c r="M74" s="14">
        <f t="shared" ref="M74:M139" si="43">+G74*3.04%</f>
        <v>957.6</v>
      </c>
      <c r="N74" s="14">
        <f t="shared" ref="N74:O139" si="44">+G74*7.09%</f>
        <v>2233.3500000000004</v>
      </c>
      <c r="O74" s="14">
        <v>0</v>
      </c>
      <c r="P74" s="14">
        <f t="shared" si="34"/>
        <v>6734.5000000000009</v>
      </c>
      <c r="Q74" s="14">
        <f t="shared" si="35"/>
        <v>1886.65</v>
      </c>
      <c r="R74" s="14">
        <f t="shared" ref="R74:R138" si="45">+K74+L74+N74</f>
        <v>4847.8500000000004</v>
      </c>
      <c r="S74" s="68">
        <f t="shared" ref="S74:S139" si="46">ROUNDUP(G74-Q74,2)</f>
        <v>29613.35</v>
      </c>
      <c r="T74" s="15">
        <v>111</v>
      </c>
    </row>
    <row r="75" spans="1:20" s="69" customFormat="1" ht="21" customHeight="1" thickBot="1" x14ac:dyDescent="0.35">
      <c r="A75" s="64" t="s">
        <v>185</v>
      </c>
      <c r="B75" s="16" t="s">
        <v>186</v>
      </c>
      <c r="C75" s="16" t="s">
        <v>184</v>
      </c>
      <c r="D75" s="16" t="s">
        <v>187</v>
      </c>
      <c r="E75" s="17" t="s">
        <v>29</v>
      </c>
      <c r="F75" s="17" t="s">
        <v>35</v>
      </c>
      <c r="G75" s="18">
        <v>10000</v>
      </c>
      <c r="H75" s="14">
        <v>0</v>
      </c>
      <c r="I75" s="14">
        <v>25</v>
      </c>
      <c r="J75" s="14">
        <f t="shared" si="36"/>
        <v>287</v>
      </c>
      <c r="K75" s="14">
        <f t="shared" si="37"/>
        <v>710</v>
      </c>
      <c r="L75" s="14">
        <f t="shared" ref="L75:L139" si="47">+G75*1.2%</f>
        <v>120</v>
      </c>
      <c r="M75" s="14">
        <f t="shared" si="43"/>
        <v>304</v>
      </c>
      <c r="N75" s="14">
        <f t="shared" si="44"/>
        <v>709</v>
      </c>
      <c r="O75" s="14">
        <v>1350.12</v>
      </c>
      <c r="P75" s="14">
        <f t="shared" si="34"/>
        <v>3505.12</v>
      </c>
      <c r="Q75" s="14">
        <f t="shared" si="35"/>
        <v>1966.12</v>
      </c>
      <c r="R75" s="14">
        <f t="shared" si="45"/>
        <v>1539</v>
      </c>
      <c r="S75" s="68">
        <f t="shared" si="46"/>
        <v>8033.88</v>
      </c>
      <c r="T75" s="15">
        <v>111</v>
      </c>
    </row>
    <row r="76" spans="1:20" s="69" customFormat="1" ht="21" customHeight="1" thickBot="1" x14ac:dyDescent="0.35">
      <c r="A76" s="64" t="s">
        <v>188</v>
      </c>
      <c r="B76" s="16" t="s">
        <v>189</v>
      </c>
      <c r="C76" s="16" t="s">
        <v>184</v>
      </c>
      <c r="D76" s="16" t="s">
        <v>187</v>
      </c>
      <c r="E76" s="17" t="s">
        <v>29</v>
      </c>
      <c r="F76" s="17" t="s">
        <v>35</v>
      </c>
      <c r="G76" s="18">
        <v>10000</v>
      </c>
      <c r="H76" s="14">
        <v>0</v>
      </c>
      <c r="I76" s="14">
        <v>25</v>
      </c>
      <c r="J76" s="14">
        <f t="shared" si="36"/>
        <v>287</v>
      </c>
      <c r="K76" s="14">
        <f t="shared" si="37"/>
        <v>710</v>
      </c>
      <c r="L76" s="14">
        <f>+G76*1.2%</f>
        <v>120</v>
      </c>
      <c r="M76" s="14">
        <f>+G76*3.04%</f>
        <v>304</v>
      </c>
      <c r="N76" s="14">
        <f>+G76*7.09%</f>
        <v>709</v>
      </c>
      <c r="O76" s="14">
        <v>0</v>
      </c>
      <c r="P76" s="14">
        <f t="shared" si="34"/>
        <v>2155</v>
      </c>
      <c r="Q76" s="14">
        <f t="shared" si="35"/>
        <v>616</v>
      </c>
      <c r="R76" s="14">
        <f>+K76+L76+N76</f>
        <v>1539</v>
      </c>
      <c r="S76" s="68">
        <f t="shared" si="46"/>
        <v>9384</v>
      </c>
      <c r="T76" s="15">
        <v>111</v>
      </c>
    </row>
    <row r="77" spans="1:20" s="69" customFormat="1" ht="21" customHeight="1" thickBot="1" x14ac:dyDescent="0.35">
      <c r="A77" s="64" t="s">
        <v>190</v>
      </c>
      <c r="B77" s="16" t="s">
        <v>191</v>
      </c>
      <c r="C77" s="16" t="s">
        <v>184</v>
      </c>
      <c r="D77" s="16" t="s">
        <v>187</v>
      </c>
      <c r="E77" s="17" t="s">
        <v>29</v>
      </c>
      <c r="F77" s="17" t="s">
        <v>35</v>
      </c>
      <c r="G77" s="18">
        <v>10000</v>
      </c>
      <c r="H77" s="14">
        <v>0</v>
      </c>
      <c r="I77" s="14">
        <v>25</v>
      </c>
      <c r="J77" s="14">
        <f t="shared" si="36"/>
        <v>287</v>
      </c>
      <c r="K77" s="14">
        <f t="shared" si="37"/>
        <v>710</v>
      </c>
      <c r="L77" s="14">
        <f t="shared" si="47"/>
        <v>120</v>
      </c>
      <c r="M77" s="14">
        <f t="shared" si="43"/>
        <v>304</v>
      </c>
      <c r="N77" s="14">
        <f t="shared" si="44"/>
        <v>709</v>
      </c>
      <c r="O77" s="14">
        <v>0</v>
      </c>
      <c r="P77" s="14">
        <f t="shared" si="34"/>
        <v>2155</v>
      </c>
      <c r="Q77" s="14">
        <f t="shared" si="35"/>
        <v>616</v>
      </c>
      <c r="R77" s="14">
        <f t="shared" si="45"/>
        <v>1539</v>
      </c>
      <c r="S77" s="68">
        <f t="shared" si="46"/>
        <v>9384</v>
      </c>
      <c r="T77" s="15">
        <v>111</v>
      </c>
    </row>
    <row r="78" spans="1:20" s="69" customFormat="1" ht="21" customHeight="1" thickBot="1" x14ac:dyDescent="0.35">
      <c r="A78" s="64" t="s">
        <v>192</v>
      </c>
      <c r="B78" s="16" t="s">
        <v>193</v>
      </c>
      <c r="C78" s="16" t="s">
        <v>184</v>
      </c>
      <c r="D78" s="16" t="s">
        <v>187</v>
      </c>
      <c r="E78" s="17" t="s">
        <v>29</v>
      </c>
      <c r="F78" s="17" t="s">
        <v>35</v>
      </c>
      <c r="G78" s="18">
        <v>10000</v>
      </c>
      <c r="H78" s="14">
        <v>0</v>
      </c>
      <c r="I78" s="14">
        <v>25</v>
      </c>
      <c r="J78" s="14">
        <f t="shared" si="36"/>
        <v>287</v>
      </c>
      <c r="K78" s="14">
        <f t="shared" si="37"/>
        <v>710</v>
      </c>
      <c r="L78" s="14">
        <f t="shared" si="47"/>
        <v>120</v>
      </c>
      <c r="M78" s="14">
        <f t="shared" si="43"/>
        <v>304</v>
      </c>
      <c r="N78" s="14">
        <f t="shared" si="44"/>
        <v>709</v>
      </c>
      <c r="O78" s="14">
        <v>0</v>
      </c>
      <c r="P78" s="14">
        <f t="shared" ref="P78:P97" si="48">+H78+I78+J78+K78+L78+M78+N78+O78</f>
        <v>2155</v>
      </c>
      <c r="Q78" s="14">
        <f t="shared" ref="Q78:Q111" si="49">ROUNDUP(H78+I78+J78+M78+O78,2)</f>
        <v>616</v>
      </c>
      <c r="R78" s="14">
        <f t="shared" si="45"/>
        <v>1539</v>
      </c>
      <c r="S78" s="68">
        <f t="shared" si="46"/>
        <v>9384</v>
      </c>
      <c r="T78" s="15">
        <v>111</v>
      </c>
    </row>
    <row r="79" spans="1:20" s="69" customFormat="1" ht="21" customHeight="1" thickBot="1" x14ac:dyDescent="0.35">
      <c r="A79" s="64" t="s">
        <v>194</v>
      </c>
      <c r="B79" s="16" t="s">
        <v>195</v>
      </c>
      <c r="C79" s="16" t="s">
        <v>184</v>
      </c>
      <c r="D79" s="16" t="s">
        <v>196</v>
      </c>
      <c r="E79" s="17" t="s">
        <v>29</v>
      </c>
      <c r="F79" s="17" t="s">
        <v>106</v>
      </c>
      <c r="G79" s="18">
        <v>11000</v>
      </c>
      <c r="H79" s="14">
        <v>0</v>
      </c>
      <c r="I79" s="14">
        <v>25</v>
      </c>
      <c r="J79" s="14">
        <f t="shared" si="36"/>
        <v>315.7</v>
      </c>
      <c r="K79" s="14">
        <f t="shared" si="37"/>
        <v>781</v>
      </c>
      <c r="L79" s="14">
        <f t="shared" si="47"/>
        <v>132</v>
      </c>
      <c r="M79" s="14">
        <f t="shared" si="43"/>
        <v>334.4</v>
      </c>
      <c r="N79" s="14">
        <f t="shared" si="44"/>
        <v>779.90000000000009</v>
      </c>
      <c r="O79" s="14">
        <v>0</v>
      </c>
      <c r="P79" s="14">
        <f t="shared" si="48"/>
        <v>2368</v>
      </c>
      <c r="Q79" s="14">
        <f t="shared" si="49"/>
        <v>675.1</v>
      </c>
      <c r="R79" s="14">
        <f t="shared" si="45"/>
        <v>1692.9</v>
      </c>
      <c r="S79" s="68">
        <f t="shared" si="46"/>
        <v>10324.9</v>
      </c>
      <c r="T79" s="15">
        <v>111</v>
      </c>
    </row>
    <row r="80" spans="1:20" s="69" customFormat="1" ht="21" customHeight="1" thickBot="1" x14ac:dyDescent="0.35">
      <c r="A80" s="64" t="s">
        <v>197</v>
      </c>
      <c r="B80" s="16" t="s">
        <v>198</v>
      </c>
      <c r="C80" s="16" t="s">
        <v>184</v>
      </c>
      <c r="D80" s="16" t="s">
        <v>187</v>
      </c>
      <c r="E80" s="17" t="s">
        <v>29</v>
      </c>
      <c r="F80" s="17" t="s">
        <v>35</v>
      </c>
      <c r="G80" s="18">
        <v>22000</v>
      </c>
      <c r="H80" s="14">
        <v>0</v>
      </c>
      <c r="I80" s="14">
        <v>25</v>
      </c>
      <c r="J80" s="14">
        <f t="shared" si="36"/>
        <v>631.4</v>
      </c>
      <c r="K80" s="14">
        <f t="shared" si="37"/>
        <v>1562</v>
      </c>
      <c r="L80" s="14">
        <f>+G80*1.2%</f>
        <v>264</v>
      </c>
      <c r="M80" s="14">
        <f>+G80*3.04%</f>
        <v>668.8</v>
      </c>
      <c r="N80" s="14">
        <f>+G80*7.09%</f>
        <v>1559.8000000000002</v>
      </c>
      <c r="O80" s="14">
        <v>0</v>
      </c>
      <c r="P80" s="14">
        <f t="shared" si="48"/>
        <v>4711</v>
      </c>
      <c r="Q80" s="14">
        <f t="shared" si="49"/>
        <v>1325.2</v>
      </c>
      <c r="R80" s="14">
        <f>+K80+L80+N80</f>
        <v>3385.8</v>
      </c>
      <c r="S80" s="68">
        <f t="shared" si="46"/>
        <v>20674.8</v>
      </c>
      <c r="T80" s="15">
        <v>111</v>
      </c>
    </row>
    <row r="81" spans="1:20" s="69" customFormat="1" ht="21" customHeight="1" thickBot="1" x14ac:dyDescent="0.35">
      <c r="A81" s="64" t="s">
        <v>199</v>
      </c>
      <c r="B81" s="16" t="s">
        <v>200</v>
      </c>
      <c r="C81" s="16" t="s">
        <v>184</v>
      </c>
      <c r="D81" s="16" t="s">
        <v>201</v>
      </c>
      <c r="E81" s="17" t="s">
        <v>29</v>
      </c>
      <c r="F81" s="17" t="s">
        <v>106</v>
      </c>
      <c r="G81" s="18">
        <v>10000</v>
      </c>
      <c r="H81" s="14">
        <v>0</v>
      </c>
      <c r="I81" s="14">
        <v>25</v>
      </c>
      <c r="J81" s="14">
        <f t="shared" si="36"/>
        <v>287</v>
      </c>
      <c r="K81" s="14">
        <f t="shared" si="37"/>
        <v>710</v>
      </c>
      <c r="L81" s="14">
        <f t="shared" si="47"/>
        <v>120</v>
      </c>
      <c r="M81" s="14">
        <f t="shared" si="43"/>
        <v>304</v>
      </c>
      <c r="N81" s="14">
        <f t="shared" si="44"/>
        <v>709</v>
      </c>
      <c r="O81" s="14">
        <v>0</v>
      </c>
      <c r="P81" s="14">
        <f t="shared" si="48"/>
        <v>2155</v>
      </c>
      <c r="Q81" s="14">
        <f t="shared" si="49"/>
        <v>616</v>
      </c>
      <c r="R81" s="14">
        <f t="shared" si="45"/>
        <v>1539</v>
      </c>
      <c r="S81" s="68">
        <f t="shared" si="46"/>
        <v>9384</v>
      </c>
      <c r="T81" s="15">
        <v>111</v>
      </c>
    </row>
    <row r="82" spans="1:20" s="69" customFormat="1" ht="21" customHeight="1" thickBot="1" x14ac:dyDescent="0.35">
      <c r="A82" s="64" t="s">
        <v>202</v>
      </c>
      <c r="B82" s="16" t="s">
        <v>203</v>
      </c>
      <c r="C82" s="16" t="s">
        <v>184</v>
      </c>
      <c r="D82" s="16" t="s">
        <v>201</v>
      </c>
      <c r="E82" s="17" t="s">
        <v>29</v>
      </c>
      <c r="F82" s="17" t="s">
        <v>106</v>
      </c>
      <c r="G82" s="18">
        <v>10000</v>
      </c>
      <c r="H82" s="14">
        <v>0</v>
      </c>
      <c r="I82" s="14">
        <v>25</v>
      </c>
      <c r="J82" s="14">
        <f t="shared" si="36"/>
        <v>287</v>
      </c>
      <c r="K82" s="14">
        <f t="shared" si="37"/>
        <v>710</v>
      </c>
      <c r="L82" s="14">
        <f t="shared" si="47"/>
        <v>120</v>
      </c>
      <c r="M82" s="14">
        <f t="shared" si="43"/>
        <v>304</v>
      </c>
      <c r="N82" s="14">
        <f t="shared" si="44"/>
        <v>709</v>
      </c>
      <c r="O82" s="14">
        <v>0</v>
      </c>
      <c r="P82" s="14">
        <f t="shared" si="48"/>
        <v>2155</v>
      </c>
      <c r="Q82" s="14">
        <f t="shared" si="49"/>
        <v>616</v>
      </c>
      <c r="R82" s="14">
        <f t="shared" si="45"/>
        <v>1539</v>
      </c>
      <c r="S82" s="68">
        <f t="shared" si="46"/>
        <v>9384</v>
      </c>
      <c r="T82" s="15">
        <v>111</v>
      </c>
    </row>
    <row r="83" spans="1:20" s="69" customFormat="1" ht="21" customHeight="1" thickBot="1" x14ac:dyDescent="0.35">
      <c r="A83" s="64" t="s">
        <v>204</v>
      </c>
      <c r="B83" s="16" t="s">
        <v>205</v>
      </c>
      <c r="C83" s="16" t="s">
        <v>184</v>
      </c>
      <c r="D83" s="16" t="s">
        <v>187</v>
      </c>
      <c r="E83" s="17" t="s">
        <v>29</v>
      </c>
      <c r="F83" s="17" t="s">
        <v>35</v>
      </c>
      <c r="G83" s="18">
        <v>10000</v>
      </c>
      <c r="H83" s="14">
        <v>0</v>
      </c>
      <c r="I83" s="14">
        <v>25</v>
      </c>
      <c r="J83" s="14">
        <f t="shared" si="36"/>
        <v>287</v>
      </c>
      <c r="K83" s="14">
        <f t="shared" si="37"/>
        <v>710</v>
      </c>
      <c r="L83" s="14">
        <f t="shared" si="47"/>
        <v>120</v>
      </c>
      <c r="M83" s="14">
        <f t="shared" si="43"/>
        <v>304</v>
      </c>
      <c r="N83" s="14">
        <f t="shared" si="44"/>
        <v>709</v>
      </c>
      <c r="O83" s="14">
        <v>0</v>
      </c>
      <c r="P83" s="14">
        <f t="shared" si="48"/>
        <v>2155</v>
      </c>
      <c r="Q83" s="14">
        <f t="shared" si="49"/>
        <v>616</v>
      </c>
      <c r="R83" s="14">
        <f t="shared" si="45"/>
        <v>1539</v>
      </c>
      <c r="S83" s="68">
        <f t="shared" si="46"/>
        <v>9384</v>
      </c>
      <c r="T83" s="15">
        <v>111</v>
      </c>
    </row>
    <row r="84" spans="1:20" s="69" customFormat="1" ht="21" customHeight="1" thickBot="1" x14ac:dyDescent="0.35">
      <c r="A84" s="64" t="s">
        <v>206</v>
      </c>
      <c r="B84" s="16" t="s">
        <v>207</v>
      </c>
      <c r="C84" s="16" t="s">
        <v>184</v>
      </c>
      <c r="D84" s="16" t="s">
        <v>187</v>
      </c>
      <c r="E84" s="17" t="s">
        <v>29</v>
      </c>
      <c r="F84" s="17" t="s">
        <v>35</v>
      </c>
      <c r="G84" s="18">
        <v>10000</v>
      </c>
      <c r="H84" s="14">
        <v>0</v>
      </c>
      <c r="I84" s="14">
        <v>25</v>
      </c>
      <c r="J84" s="14">
        <f t="shared" si="36"/>
        <v>287</v>
      </c>
      <c r="K84" s="14">
        <f t="shared" si="37"/>
        <v>710</v>
      </c>
      <c r="L84" s="14">
        <f t="shared" si="47"/>
        <v>120</v>
      </c>
      <c r="M84" s="14">
        <f t="shared" si="43"/>
        <v>304</v>
      </c>
      <c r="N84" s="14">
        <f t="shared" si="44"/>
        <v>709</v>
      </c>
      <c r="O84" s="14">
        <v>0</v>
      </c>
      <c r="P84" s="14">
        <f t="shared" si="48"/>
        <v>2155</v>
      </c>
      <c r="Q84" s="14">
        <f t="shared" si="49"/>
        <v>616</v>
      </c>
      <c r="R84" s="14">
        <f t="shared" si="45"/>
        <v>1539</v>
      </c>
      <c r="S84" s="68">
        <f t="shared" si="46"/>
        <v>9384</v>
      </c>
      <c r="T84" s="15">
        <v>111</v>
      </c>
    </row>
    <row r="85" spans="1:20" s="69" customFormat="1" ht="21" customHeight="1" thickBot="1" x14ac:dyDescent="0.35">
      <c r="A85" s="64" t="s">
        <v>208</v>
      </c>
      <c r="B85" s="16" t="s">
        <v>209</v>
      </c>
      <c r="C85" s="16" t="s">
        <v>184</v>
      </c>
      <c r="D85" s="16" t="s">
        <v>187</v>
      </c>
      <c r="E85" s="17" t="s">
        <v>29</v>
      </c>
      <c r="F85" s="17" t="s">
        <v>35</v>
      </c>
      <c r="G85" s="18">
        <v>10000</v>
      </c>
      <c r="H85" s="14">
        <v>0</v>
      </c>
      <c r="I85" s="14">
        <v>25</v>
      </c>
      <c r="J85" s="14">
        <f t="shared" si="36"/>
        <v>287</v>
      </c>
      <c r="K85" s="14">
        <f t="shared" si="37"/>
        <v>710</v>
      </c>
      <c r="L85" s="14">
        <f t="shared" si="47"/>
        <v>120</v>
      </c>
      <c r="M85" s="14">
        <f t="shared" si="43"/>
        <v>304</v>
      </c>
      <c r="N85" s="14">
        <f t="shared" si="44"/>
        <v>709</v>
      </c>
      <c r="O85" s="14">
        <v>0</v>
      </c>
      <c r="P85" s="14">
        <f t="shared" si="48"/>
        <v>2155</v>
      </c>
      <c r="Q85" s="14">
        <f t="shared" si="49"/>
        <v>616</v>
      </c>
      <c r="R85" s="14">
        <f t="shared" si="45"/>
        <v>1539</v>
      </c>
      <c r="S85" s="68">
        <f t="shared" si="46"/>
        <v>9384</v>
      </c>
      <c r="T85" s="15">
        <v>111</v>
      </c>
    </row>
    <row r="86" spans="1:20" s="69" customFormat="1" ht="21" thickBot="1" x14ac:dyDescent="0.35">
      <c r="A86" s="64" t="s">
        <v>210</v>
      </c>
      <c r="B86" s="16" t="s">
        <v>211</v>
      </c>
      <c r="C86" s="16" t="s">
        <v>184</v>
      </c>
      <c r="D86" s="16" t="s">
        <v>58</v>
      </c>
      <c r="E86" s="17" t="s">
        <v>34</v>
      </c>
      <c r="F86" s="17" t="s">
        <v>35</v>
      </c>
      <c r="G86" s="18">
        <v>16500</v>
      </c>
      <c r="H86" s="14">
        <v>0</v>
      </c>
      <c r="I86" s="14">
        <v>25</v>
      </c>
      <c r="J86" s="14">
        <f t="shared" si="36"/>
        <v>473.55</v>
      </c>
      <c r="K86" s="14">
        <f t="shared" si="37"/>
        <v>1171.5</v>
      </c>
      <c r="L86" s="14">
        <f t="shared" si="47"/>
        <v>198</v>
      </c>
      <c r="M86" s="14">
        <f t="shared" si="43"/>
        <v>501.6</v>
      </c>
      <c r="N86" s="14">
        <f t="shared" si="44"/>
        <v>1169.8500000000001</v>
      </c>
      <c r="O86" s="14">
        <v>0</v>
      </c>
      <c r="P86" s="14">
        <f t="shared" si="48"/>
        <v>3539.5</v>
      </c>
      <c r="Q86" s="14">
        <f t="shared" si="49"/>
        <v>1000.15</v>
      </c>
      <c r="R86" s="14">
        <f t="shared" si="45"/>
        <v>2539.3500000000004</v>
      </c>
      <c r="S86" s="68">
        <f t="shared" si="46"/>
        <v>15499.85</v>
      </c>
      <c r="T86" s="15">
        <v>111</v>
      </c>
    </row>
    <row r="87" spans="1:20" s="69" customFormat="1" ht="21" customHeight="1" thickBot="1" x14ac:dyDescent="0.35">
      <c r="A87" s="64" t="s">
        <v>212</v>
      </c>
      <c r="B87" s="16" t="s">
        <v>213</v>
      </c>
      <c r="C87" s="16" t="s">
        <v>214</v>
      </c>
      <c r="D87" s="16" t="s">
        <v>215</v>
      </c>
      <c r="E87" s="17" t="s">
        <v>34</v>
      </c>
      <c r="F87" s="17" t="s">
        <v>106</v>
      </c>
      <c r="G87" s="18">
        <v>26250</v>
      </c>
      <c r="H87" s="14">
        <v>0</v>
      </c>
      <c r="I87" s="14">
        <v>25</v>
      </c>
      <c r="J87" s="14">
        <f t="shared" si="36"/>
        <v>753.38</v>
      </c>
      <c r="K87" s="14">
        <f t="shared" si="37"/>
        <v>1863.75</v>
      </c>
      <c r="L87" s="14">
        <f t="shared" si="47"/>
        <v>315</v>
      </c>
      <c r="M87" s="14">
        <f t="shared" si="43"/>
        <v>798</v>
      </c>
      <c r="N87" s="14">
        <f t="shared" si="44"/>
        <v>1861.1250000000002</v>
      </c>
      <c r="O87" s="14">
        <v>1299</v>
      </c>
      <c r="P87" s="14">
        <f t="shared" si="48"/>
        <v>6915.2550000000001</v>
      </c>
      <c r="Q87" s="14">
        <f t="shared" si="49"/>
        <v>2875.38</v>
      </c>
      <c r="R87" s="14">
        <f t="shared" si="45"/>
        <v>4039.875</v>
      </c>
      <c r="S87" s="68">
        <f t="shared" si="46"/>
        <v>23374.62</v>
      </c>
      <c r="T87" s="15">
        <v>111</v>
      </c>
    </row>
    <row r="88" spans="1:20" s="69" customFormat="1" ht="21" customHeight="1" thickBot="1" x14ac:dyDescent="0.35">
      <c r="A88" s="64" t="s">
        <v>216</v>
      </c>
      <c r="B88" s="16" t="s">
        <v>217</v>
      </c>
      <c r="C88" s="16" t="s">
        <v>214</v>
      </c>
      <c r="D88" s="16" t="s">
        <v>187</v>
      </c>
      <c r="E88" s="17" t="s">
        <v>34</v>
      </c>
      <c r="F88" s="17" t="s">
        <v>35</v>
      </c>
      <c r="G88" s="18">
        <v>17000</v>
      </c>
      <c r="H88" s="14">
        <v>0</v>
      </c>
      <c r="I88" s="14">
        <v>25</v>
      </c>
      <c r="J88" s="14">
        <f t="shared" si="36"/>
        <v>487.9</v>
      </c>
      <c r="K88" s="14">
        <f t="shared" si="37"/>
        <v>1207</v>
      </c>
      <c r="L88" s="14">
        <f t="shared" si="47"/>
        <v>204</v>
      </c>
      <c r="M88" s="14">
        <f t="shared" si="43"/>
        <v>516.79999999999995</v>
      </c>
      <c r="N88" s="14">
        <f t="shared" si="44"/>
        <v>1205.3000000000002</v>
      </c>
      <c r="O88" s="14">
        <v>0</v>
      </c>
      <c r="P88" s="14">
        <f t="shared" si="48"/>
        <v>3646</v>
      </c>
      <c r="Q88" s="14">
        <f t="shared" si="49"/>
        <v>1029.7</v>
      </c>
      <c r="R88" s="14">
        <f t="shared" si="45"/>
        <v>2616.3000000000002</v>
      </c>
      <c r="S88" s="68">
        <f t="shared" si="46"/>
        <v>15970.3</v>
      </c>
      <c r="T88" s="15">
        <v>111</v>
      </c>
    </row>
    <row r="89" spans="1:20" s="69" customFormat="1" ht="21" customHeight="1" thickBot="1" x14ac:dyDescent="0.35">
      <c r="A89" s="64" t="s">
        <v>218</v>
      </c>
      <c r="B89" s="16" t="s">
        <v>219</v>
      </c>
      <c r="C89" s="16" t="s">
        <v>214</v>
      </c>
      <c r="D89" s="16" t="s">
        <v>130</v>
      </c>
      <c r="E89" s="17" t="s">
        <v>34</v>
      </c>
      <c r="F89" s="17" t="s">
        <v>35</v>
      </c>
      <c r="G89" s="18">
        <v>17000</v>
      </c>
      <c r="H89" s="14">
        <v>0</v>
      </c>
      <c r="I89" s="14">
        <v>25</v>
      </c>
      <c r="J89" s="14">
        <f t="shared" si="36"/>
        <v>487.9</v>
      </c>
      <c r="K89" s="14">
        <f t="shared" si="37"/>
        <v>1207</v>
      </c>
      <c r="L89" s="14">
        <f t="shared" si="47"/>
        <v>204</v>
      </c>
      <c r="M89" s="14">
        <f t="shared" si="43"/>
        <v>516.79999999999995</v>
      </c>
      <c r="N89" s="14">
        <f t="shared" si="44"/>
        <v>1205.3000000000002</v>
      </c>
      <c r="O89" s="14">
        <v>658</v>
      </c>
      <c r="P89" s="14">
        <f t="shared" si="48"/>
        <v>4304</v>
      </c>
      <c r="Q89" s="14">
        <f t="shared" si="49"/>
        <v>1687.7</v>
      </c>
      <c r="R89" s="14">
        <f t="shared" si="45"/>
        <v>2616.3000000000002</v>
      </c>
      <c r="S89" s="68">
        <f t="shared" si="46"/>
        <v>15312.3</v>
      </c>
      <c r="T89" s="15">
        <v>111</v>
      </c>
    </row>
    <row r="90" spans="1:20" s="69" customFormat="1" ht="21" customHeight="1" thickBot="1" x14ac:dyDescent="0.35">
      <c r="A90" s="64" t="s">
        <v>220</v>
      </c>
      <c r="B90" s="16" t="s">
        <v>221</v>
      </c>
      <c r="C90" s="16" t="s">
        <v>214</v>
      </c>
      <c r="D90" s="16" t="s">
        <v>130</v>
      </c>
      <c r="E90" s="17" t="s">
        <v>34</v>
      </c>
      <c r="F90" s="17" t="s">
        <v>35</v>
      </c>
      <c r="G90" s="18">
        <v>17000</v>
      </c>
      <c r="H90" s="14">
        <v>0</v>
      </c>
      <c r="I90" s="14">
        <v>25</v>
      </c>
      <c r="J90" s="14">
        <f t="shared" si="36"/>
        <v>487.9</v>
      </c>
      <c r="K90" s="14">
        <f t="shared" si="37"/>
        <v>1207</v>
      </c>
      <c r="L90" s="14">
        <f t="shared" si="47"/>
        <v>204</v>
      </c>
      <c r="M90" s="14">
        <f t="shared" si="43"/>
        <v>516.79999999999995</v>
      </c>
      <c r="N90" s="14">
        <f t="shared" si="44"/>
        <v>1205.3000000000002</v>
      </c>
      <c r="O90" s="14">
        <v>0</v>
      </c>
      <c r="P90" s="14">
        <f t="shared" si="48"/>
        <v>3646</v>
      </c>
      <c r="Q90" s="14">
        <f t="shared" si="49"/>
        <v>1029.7</v>
      </c>
      <c r="R90" s="14">
        <f t="shared" si="45"/>
        <v>2616.3000000000002</v>
      </c>
      <c r="S90" s="68">
        <f t="shared" si="46"/>
        <v>15970.3</v>
      </c>
      <c r="T90" s="15">
        <v>111</v>
      </c>
    </row>
    <row r="91" spans="1:20" s="69" customFormat="1" ht="21" thickBot="1" x14ac:dyDescent="0.35">
      <c r="A91" s="64" t="s">
        <v>222</v>
      </c>
      <c r="B91" s="16" t="s">
        <v>223</v>
      </c>
      <c r="C91" s="16" t="s">
        <v>214</v>
      </c>
      <c r="D91" s="16" t="s">
        <v>130</v>
      </c>
      <c r="E91" s="17" t="s">
        <v>34</v>
      </c>
      <c r="F91" s="17" t="s">
        <v>35</v>
      </c>
      <c r="G91" s="18">
        <v>17000</v>
      </c>
      <c r="H91" s="14">
        <v>0</v>
      </c>
      <c r="I91" s="14">
        <v>25</v>
      </c>
      <c r="J91" s="14">
        <f t="shared" si="36"/>
        <v>487.9</v>
      </c>
      <c r="K91" s="14">
        <f t="shared" si="37"/>
        <v>1207</v>
      </c>
      <c r="L91" s="14">
        <f t="shared" si="47"/>
        <v>204</v>
      </c>
      <c r="M91" s="14">
        <f t="shared" si="43"/>
        <v>516.79999999999995</v>
      </c>
      <c r="N91" s="14">
        <f t="shared" si="44"/>
        <v>1205.3000000000002</v>
      </c>
      <c r="O91" s="14">
        <v>0</v>
      </c>
      <c r="P91" s="14">
        <f t="shared" si="48"/>
        <v>3646</v>
      </c>
      <c r="Q91" s="14">
        <f t="shared" si="49"/>
        <v>1029.7</v>
      </c>
      <c r="R91" s="14">
        <f t="shared" si="45"/>
        <v>2616.3000000000002</v>
      </c>
      <c r="S91" s="68">
        <f t="shared" si="46"/>
        <v>15970.3</v>
      </c>
      <c r="T91" s="15">
        <v>111</v>
      </c>
    </row>
    <row r="92" spans="1:20" s="69" customFormat="1" ht="21" customHeight="1" thickBot="1" x14ac:dyDescent="0.35">
      <c r="A92" s="64" t="s">
        <v>224</v>
      </c>
      <c r="B92" s="16" t="s">
        <v>225</v>
      </c>
      <c r="C92" s="16" t="s">
        <v>226</v>
      </c>
      <c r="D92" s="16" t="s">
        <v>227</v>
      </c>
      <c r="E92" s="17" t="s">
        <v>34</v>
      </c>
      <c r="F92" s="17" t="s">
        <v>30</v>
      </c>
      <c r="G92" s="18">
        <v>75000</v>
      </c>
      <c r="H92" s="14">
        <v>6309.35</v>
      </c>
      <c r="I92" s="14">
        <v>25</v>
      </c>
      <c r="J92" s="14">
        <f t="shared" si="36"/>
        <v>2152.5</v>
      </c>
      <c r="K92" s="14">
        <f t="shared" si="37"/>
        <v>5325</v>
      </c>
      <c r="L92" s="14">
        <v>780.6</v>
      </c>
      <c r="M92" s="14">
        <f t="shared" si="43"/>
        <v>2280</v>
      </c>
      <c r="N92" s="14">
        <f t="shared" si="44"/>
        <v>5317.5</v>
      </c>
      <c r="O92" s="14">
        <v>0</v>
      </c>
      <c r="P92" s="14">
        <f t="shared" si="48"/>
        <v>22189.95</v>
      </c>
      <c r="Q92" s="14">
        <f t="shared" si="49"/>
        <v>10766.85</v>
      </c>
      <c r="R92" s="14">
        <f t="shared" si="45"/>
        <v>11423.1</v>
      </c>
      <c r="S92" s="68">
        <f t="shared" si="46"/>
        <v>64233.15</v>
      </c>
      <c r="T92" s="15">
        <v>111</v>
      </c>
    </row>
    <row r="93" spans="1:20" s="69" customFormat="1" ht="21" thickBot="1" x14ac:dyDescent="0.35">
      <c r="A93" s="64" t="s">
        <v>228</v>
      </c>
      <c r="B93" s="16" t="s">
        <v>229</v>
      </c>
      <c r="C93" s="16" t="s">
        <v>226</v>
      </c>
      <c r="D93" s="16" t="s">
        <v>938</v>
      </c>
      <c r="E93" s="17" t="s">
        <v>34</v>
      </c>
      <c r="F93" s="17" t="s">
        <v>44</v>
      </c>
      <c r="G93" s="18">
        <v>31500</v>
      </c>
      <c r="H93" s="14">
        <v>0</v>
      </c>
      <c r="I93" s="14">
        <v>25</v>
      </c>
      <c r="J93" s="14">
        <f t="shared" si="36"/>
        <v>904.05</v>
      </c>
      <c r="K93" s="14">
        <f t="shared" si="37"/>
        <v>2236.5</v>
      </c>
      <c r="L93" s="14">
        <f t="shared" si="47"/>
        <v>378</v>
      </c>
      <c r="M93" s="14">
        <f t="shared" si="43"/>
        <v>957.6</v>
      </c>
      <c r="N93" s="14">
        <f t="shared" si="44"/>
        <v>2233.3500000000004</v>
      </c>
      <c r="O93" s="14">
        <v>2700.24</v>
      </c>
      <c r="P93" s="14">
        <f t="shared" si="48"/>
        <v>9434.7400000000016</v>
      </c>
      <c r="Q93" s="14">
        <f t="shared" si="49"/>
        <v>4586.8900000000003</v>
      </c>
      <c r="R93" s="14">
        <f t="shared" si="45"/>
        <v>4847.8500000000004</v>
      </c>
      <c r="S93" s="68">
        <f t="shared" si="46"/>
        <v>26913.11</v>
      </c>
      <c r="T93" s="15">
        <v>111</v>
      </c>
    </row>
    <row r="94" spans="1:20" s="69" customFormat="1" ht="21" thickBot="1" x14ac:dyDescent="0.35">
      <c r="A94" s="64" t="s">
        <v>230</v>
      </c>
      <c r="B94" s="16" t="s">
        <v>231</v>
      </c>
      <c r="C94" s="16" t="s">
        <v>226</v>
      </c>
      <c r="D94" s="16" t="s">
        <v>232</v>
      </c>
      <c r="E94" s="17" t="s">
        <v>34</v>
      </c>
      <c r="F94" s="17" t="s">
        <v>35</v>
      </c>
      <c r="G94" s="18">
        <v>50000</v>
      </c>
      <c r="H94" s="14">
        <v>1854</v>
      </c>
      <c r="I94" s="14">
        <v>25</v>
      </c>
      <c r="J94" s="14">
        <f t="shared" si="36"/>
        <v>1435</v>
      </c>
      <c r="K94" s="14">
        <f t="shared" si="37"/>
        <v>3550</v>
      </c>
      <c r="L94" s="14">
        <f t="shared" si="47"/>
        <v>600</v>
      </c>
      <c r="M94" s="14">
        <f t="shared" si="43"/>
        <v>1520</v>
      </c>
      <c r="N94" s="14">
        <f t="shared" si="44"/>
        <v>3545.0000000000005</v>
      </c>
      <c r="O94" s="14">
        <v>0</v>
      </c>
      <c r="P94" s="14">
        <f t="shared" si="48"/>
        <v>12529</v>
      </c>
      <c r="Q94" s="14">
        <f t="shared" si="49"/>
        <v>4834</v>
      </c>
      <c r="R94" s="14">
        <f t="shared" si="45"/>
        <v>7695</v>
      </c>
      <c r="S94" s="68">
        <f t="shared" si="46"/>
        <v>45166</v>
      </c>
      <c r="T94" s="15">
        <v>111</v>
      </c>
    </row>
    <row r="95" spans="1:20" s="69" customFormat="1" ht="21" customHeight="1" thickBot="1" x14ac:dyDescent="0.35">
      <c r="A95" s="64" t="s">
        <v>233</v>
      </c>
      <c r="B95" s="16" t="s">
        <v>234</v>
      </c>
      <c r="C95" s="16" t="s">
        <v>226</v>
      </c>
      <c r="D95" s="16" t="s">
        <v>58</v>
      </c>
      <c r="E95" s="17" t="s">
        <v>34</v>
      </c>
      <c r="F95" s="17" t="s">
        <v>35</v>
      </c>
      <c r="G95" s="18">
        <v>13200</v>
      </c>
      <c r="H95" s="14">
        <v>0</v>
      </c>
      <c r="I95" s="14">
        <v>25</v>
      </c>
      <c r="J95" s="14">
        <f t="shared" si="36"/>
        <v>378.84</v>
      </c>
      <c r="K95" s="14">
        <f t="shared" si="37"/>
        <v>937.2</v>
      </c>
      <c r="L95" s="14">
        <f t="shared" si="47"/>
        <v>158.4</v>
      </c>
      <c r="M95" s="14">
        <f t="shared" si="43"/>
        <v>401.28</v>
      </c>
      <c r="N95" s="14">
        <f t="shared" si="44"/>
        <v>935.88000000000011</v>
      </c>
      <c r="O95" s="14">
        <v>1350.12</v>
      </c>
      <c r="P95" s="14">
        <f t="shared" si="48"/>
        <v>4186.72</v>
      </c>
      <c r="Q95" s="14">
        <f t="shared" si="49"/>
        <v>2155.2399999999998</v>
      </c>
      <c r="R95" s="14">
        <f t="shared" si="45"/>
        <v>2031.4800000000002</v>
      </c>
      <c r="S95" s="68">
        <f t="shared" si="46"/>
        <v>11044.76</v>
      </c>
      <c r="T95" s="15">
        <v>111</v>
      </c>
    </row>
    <row r="96" spans="1:20" s="69" customFormat="1" ht="21" thickBot="1" x14ac:dyDescent="0.35">
      <c r="A96" s="64" t="s">
        <v>235</v>
      </c>
      <c r="B96" s="16" t="s">
        <v>236</v>
      </c>
      <c r="C96" s="16" t="s">
        <v>226</v>
      </c>
      <c r="D96" s="16" t="s">
        <v>109</v>
      </c>
      <c r="E96" s="17" t="s">
        <v>34</v>
      </c>
      <c r="F96" s="17" t="s">
        <v>35</v>
      </c>
      <c r="G96" s="18">
        <v>22000</v>
      </c>
      <c r="H96" s="14">
        <v>0</v>
      </c>
      <c r="I96" s="14">
        <v>25</v>
      </c>
      <c r="J96" s="14">
        <f t="shared" si="36"/>
        <v>631.4</v>
      </c>
      <c r="K96" s="14">
        <f t="shared" si="37"/>
        <v>1562</v>
      </c>
      <c r="L96" s="14">
        <f>+G96*1.2%</f>
        <v>264</v>
      </c>
      <c r="M96" s="14">
        <f>+G96*3.04%</f>
        <v>668.8</v>
      </c>
      <c r="N96" s="14">
        <f>+G96*7.09%</f>
        <v>1559.8000000000002</v>
      </c>
      <c r="O96" s="14">
        <v>0</v>
      </c>
      <c r="P96" s="14">
        <f t="shared" si="48"/>
        <v>4711</v>
      </c>
      <c r="Q96" s="14">
        <f t="shared" si="49"/>
        <v>1325.2</v>
      </c>
      <c r="R96" s="14">
        <f>+K96+L96+N96</f>
        <v>3385.8</v>
      </c>
      <c r="S96" s="68">
        <f t="shared" si="46"/>
        <v>20674.8</v>
      </c>
      <c r="T96" s="15">
        <v>111</v>
      </c>
    </row>
    <row r="97" spans="1:20" s="67" customFormat="1" ht="21" thickBot="1" x14ac:dyDescent="0.35">
      <c r="A97" s="64" t="s">
        <v>239</v>
      </c>
      <c r="B97" s="51" t="s">
        <v>240</v>
      </c>
      <c r="C97" s="16" t="s">
        <v>226</v>
      </c>
      <c r="D97" s="51" t="s">
        <v>43</v>
      </c>
      <c r="E97" s="52" t="s">
        <v>34</v>
      </c>
      <c r="F97" s="17" t="s">
        <v>44</v>
      </c>
      <c r="G97" s="53">
        <v>15950</v>
      </c>
      <c r="H97" s="14">
        <v>0</v>
      </c>
      <c r="I97" s="14">
        <v>25</v>
      </c>
      <c r="J97" s="14">
        <f>ROUNDUP(G97*2.87%,2)</f>
        <v>457.77</v>
      </c>
      <c r="K97" s="14">
        <f>ROUNDUP(G97*7.1%,2)</f>
        <v>1132.45</v>
      </c>
      <c r="L97" s="14">
        <f>+G97*1.2%</f>
        <v>191.4</v>
      </c>
      <c r="M97" s="14">
        <f>+G97*3.04%</f>
        <v>484.88</v>
      </c>
      <c r="N97" s="14">
        <f>+G97*7.09%</f>
        <v>1130.855</v>
      </c>
      <c r="O97" s="14">
        <v>2700.24</v>
      </c>
      <c r="P97" s="14">
        <f t="shared" si="48"/>
        <v>6122.5949999999993</v>
      </c>
      <c r="Q97" s="14">
        <f t="shared" si="49"/>
        <v>3667.89</v>
      </c>
      <c r="R97" s="14">
        <f>+K97+L97+N97</f>
        <v>2454.7049999999999</v>
      </c>
      <c r="S97" s="66">
        <f>ROUNDUP(G97-Q97,2)</f>
        <v>12282.11</v>
      </c>
      <c r="T97" s="15">
        <v>111</v>
      </c>
    </row>
    <row r="98" spans="1:20" s="69" customFormat="1" ht="21" customHeight="1" thickBot="1" x14ac:dyDescent="0.35">
      <c r="A98" s="64" t="s">
        <v>241</v>
      </c>
      <c r="B98" s="51" t="s">
        <v>242</v>
      </c>
      <c r="C98" s="16" t="s">
        <v>226</v>
      </c>
      <c r="D98" s="16" t="s">
        <v>58</v>
      </c>
      <c r="E98" s="52" t="s">
        <v>34</v>
      </c>
      <c r="F98" s="52" t="s">
        <v>44</v>
      </c>
      <c r="G98" s="53">
        <v>31500</v>
      </c>
      <c r="H98" s="14">
        <v>0</v>
      </c>
      <c r="I98" s="14">
        <v>25</v>
      </c>
      <c r="J98" s="14">
        <v>904.05</v>
      </c>
      <c r="K98" s="14">
        <v>2236.5</v>
      </c>
      <c r="L98" s="14">
        <v>378</v>
      </c>
      <c r="M98" s="14">
        <v>957.6</v>
      </c>
      <c r="N98" s="14">
        <v>2233.3500000000004</v>
      </c>
      <c r="O98" s="14">
        <v>1350.12</v>
      </c>
      <c r="P98" s="14">
        <v>7924.6200000000008</v>
      </c>
      <c r="Q98" s="14">
        <f t="shared" si="49"/>
        <v>3236.77</v>
      </c>
      <c r="R98" s="14">
        <v>4847.8500000000004</v>
      </c>
      <c r="S98" s="68">
        <f t="shared" si="46"/>
        <v>28263.23</v>
      </c>
      <c r="T98" s="15">
        <v>111</v>
      </c>
    </row>
    <row r="99" spans="1:20" s="69" customFormat="1" ht="21" customHeight="1" thickBot="1" x14ac:dyDescent="0.35">
      <c r="A99" s="64" t="s">
        <v>243</v>
      </c>
      <c r="B99" s="16" t="s">
        <v>244</v>
      </c>
      <c r="C99" s="16" t="s">
        <v>226</v>
      </c>
      <c r="D99" s="16" t="s">
        <v>109</v>
      </c>
      <c r="E99" s="17" t="s">
        <v>34</v>
      </c>
      <c r="F99" s="17" t="s">
        <v>35</v>
      </c>
      <c r="G99" s="18">
        <v>11000</v>
      </c>
      <c r="H99" s="14">
        <v>0</v>
      </c>
      <c r="I99" s="14">
        <v>25</v>
      </c>
      <c r="J99" s="14">
        <f t="shared" si="36"/>
        <v>315.7</v>
      </c>
      <c r="K99" s="14">
        <f t="shared" si="37"/>
        <v>781</v>
      </c>
      <c r="L99" s="14">
        <f t="shared" si="47"/>
        <v>132</v>
      </c>
      <c r="M99" s="14">
        <f t="shared" si="43"/>
        <v>334.4</v>
      </c>
      <c r="N99" s="14">
        <f t="shared" si="44"/>
        <v>779.90000000000009</v>
      </c>
      <c r="O99" s="14">
        <v>0</v>
      </c>
      <c r="P99" s="14">
        <f t="shared" ref="P99:P130" si="50">+H99+I99+J99+K99+L99+M99+N99+O99</f>
        <v>2368</v>
      </c>
      <c r="Q99" s="14">
        <f t="shared" si="49"/>
        <v>675.1</v>
      </c>
      <c r="R99" s="14">
        <f t="shared" si="45"/>
        <v>1692.9</v>
      </c>
      <c r="S99" s="68">
        <f t="shared" si="46"/>
        <v>10324.9</v>
      </c>
      <c r="T99" s="15">
        <v>111</v>
      </c>
    </row>
    <row r="100" spans="1:20" s="69" customFormat="1" ht="21" customHeight="1" thickBot="1" x14ac:dyDescent="0.35">
      <c r="A100" s="64" t="s">
        <v>100</v>
      </c>
      <c r="B100" s="16" t="s">
        <v>101</v>
      </c>
      <c r="C100" s="16" t="s">
        <v>226</v>
      </c>
      <c r="D100" s="16" t="s">
        <v>939</v>
      </c>
      <c r="E100" s="17" t="s">
        <v>34</v>
      </c>
      <c r="F100" s="17" t="s">
        <v>44</v>
      </c>
      <c r="G100" s="18">
        <v>45000</v>
      </c>
      <c r="H100" s="14">
        <v>1148.33</v>
      </c>
      <c r="I100" s="14">
        <v>25</v>
      </c>
      <c r="J100" s="14">
        <f>ROUNDUP(G100*2.87%,2)</f>
        <v>1291.5</v>
      </c>
      <c r="K100" s="14">
        <f>ROUNDUP(G100*7.1%,2)</f>
        <v>3195</v>
      </c>
      <c r="L100" s="14">
        <v>540</v>
      </c>
      <c r="M100" s="14">
        <f>+G100*3.04%</f>
        <v>1368</v>
      </c>
      <c r="N100" s="14">
        <f>+G100*7.09%</f>
        <v>3190.5</v>
      </c>
      <c r="O100" s="14">
        <v>0</v>
      </c>
      <c r="P100" s="14">
        <f>+H100+I100+J100+K100+L100+M100+N100+O100</f>
        <v>10758.33</v>
      </c>
      <c r="Q100" s="14">
        <f>ROUNDUP(H100+I100+J100+M100+O100,2)</f>
        <v>3832.83</v>
      </c>
      <c r="R100" s="14">
        <f>+K100+L100+N100</f>
        <v>6925.5</v>
      </c>
      <c r="S100" s="68">
        <f>ROUNDUP(G100-Q100,2)</f>
        <v>41167.17</v>
      </c>
      <c r="T100" s="15">
        <v>111</v>
      </c>
    </row>
    <row r="101" spans="1:20" s="69" customFormat="1" ht="21" customHeight="1" thickBot="1" x14ac:dyDescent="0.35">
      <c r="A101" s="64" t="s">
        <v>245</v>
      </c>
      <c r="B101" s="16" t="s">
        <v>246</v>
      </c>
      <c r="C101" s="16" t="s">
        <v>247</v>
      </c>
      <c r="D101" s="16" t="s">
        <v>248</v>
      </c>
      <c r="E101" s="17" t="s">
        <v>29</v>
      </c>
      <c r="F101" s="17" t="s">
        <v>35</v>
      </c>
      <c r="G101" s="18">
        <v>20000</v>
      </c>
      <c r="H101" s="14">
        <v>0</v>
      </c>
      <c r="I101" s="14">
        <v>25</v>
      </c>
      <c r="J101" s="14">
        <f t="shared" si="36"/>
        <v>574</v>
      </c>
      <c r="K101" s="14">
        <f t="shared" si="37"/>
        <v>1420</v>
      </c>
      <c r="L101" s="14">
        <f t="shared" si="47"/>
        <v>240</v>
      </c>
      <c r="M101" s="14">
        <f t="shared" si="43"/>
        <v>608</v>
      </c>
      <c r="N101" s="14">
        <f t="shared" si="44"/>
        <v>1418</v>
      </c>
      <c r="O101" s="14">
        <v>0</v>
      </c>
      <c r="P101" s="14">
        <f t="shared" si="50"/>
        <v>4285</v>
      </c>
      <c r="Q101" s="14">
        <f t="shared" si="49"/>
        <v>1207</v>
      </c>
      <c r="R101" s="14">
        <f t="shared" si="45"/>
        <v>3078</v>
      </c>
      <c r="S101" s="68">
        <f t="shared" si="46"/>
        <v>18793</v>
      </c>
      <c r="T101" s="15">
        <v>111</v>
      </c>
    </row>
    <row r="102" spans="1:20" s="69" customFormat="1" ht="21" customHeight="1" thickBot="1" x14ac:dyDescent="0.35">
      <c r="A102" s="64" t="s">
        <v>249</v>
      </c>
      <c r="B102" s="16" t="s">
        <v>250</v>
      </c>
      <c r="C102" s="16" t="s">
        <v>247</v>
      </c>
      <c r="D102" s="16" t="s">
        <v>251</v>
      </c>
      <c r="E102" s="17" t="s">
        <v>29</v>
      </c>
      <c r="F102" s="17" t="s">
        <v>35</v>
      </c>
      <c r="G102" s="18">
        <v>12000</v>
      </c>
      <c r="H102" s="14">
        <v>0</v>
      </c>
      <c r="I102" s="14">
        <v>25</v>
      </c>
      <c r="J102" s="14">
        <f t="shared" si="36"/>
        <v>344.4</v>
      </c>
      <c r="K102" s="14">
        <f t="shared" si="37"/>
        <v>852</v>
      </c>
      <c r="L102" s="14">
        <f t="shared" si="47"/>
        <v>144</v>
      </c>
      <c r="M102" s="14">
        <f t="shared" si="43"/>
        <v>364.8</v>
      </c>
      <c r="N102" s="14">
        <f t="shared" si="44"/>
        <v>850.80000000000007</v>
      </c>
      <c r="O102" s="14">
        <v>0</v>
      </c>
      <c r="P102" s="14">
        <f t="shared" si="50"/>
        <v>2581</v>
      </c>
      <c r="Q102" s="14">
        <f t="shared" si="49"/>
        <v>734.2</v>
      </c>
      <c r="R102" s="14">
        <f t="shared" si="45"/>
        <v>1846.8000000000002</v>
      </c>
      <c r="S102" s="68">
        <f t="shared" si="46"/>
        <v>11265.8</v>
      </c>
      <c r="T102" s="15">
        <v>111</v>
      </c>
    </row>
    <row r="103" spans="1:20" s="69" customFormat="1" ht="21" customHeight="1" thickBot="1" x14ac:dyDescent="0.35">
      <c r="A103" s="64" t="s">
        <v>252</v>
      </c>
      <c r="B103" s="16" t="s">
        <v>253</v>
      </c>
      <c r="C103" s="16" t="s">
        <v>247</v>
      </c>
      <c r="D103" s="16" t="s">
        <v>248</v>
      </c>
      <c r="E103" s="17" t="s">
        <v>34</v>
      </c>
      <c r="F103" s="17" t="s">
        <v>35</v>
      </c>
      <c r="G103" s="18">
        <v>20000</v>
      </c>
      <c r="H103" s="14">
        <v>0</v>
      </c>
      <c r="I103" s="14">
        <v>25</v>
      </c>
      <c r="J103" s="14">
        <f t="shared" si="36"/>
        <v>574</v>
      </c>
      <c r="K103" s="14">
        <f t="shared" si="37"/>
        <v>1420</v>
      </c>
      <c r="L103" s="14">
        <f t="shared" si="47"/>
        <v>240</v>
      </c>
      <c r="M103" s="14">
        <f t="shared" si="43"/>
        <v>608</v>
      </c>
      <c r="N103" s="14">
        <f t="shared" si="44"/>
        <v>1418</v>
      </c>
      <c r="O103" s="14">
        <v>1350.12</v>
      </c>
      <c r="P103" s="14">
        <f t="shared" si="50"/>
        <v>5635.12</v>
      </c>
      <c r="Q103" s="14">
        <f t="shared" si="49"/>
        <v>2557.12</v>
      </c>
      <c r="R103" s="14">
        <f t="shared" si="45"/>
        <v>3078</v>
      </c>
      <c r="S103" s="68">
        <f t="shared" si="46"/>
        <v>17442.88</v>
      </c>
      <c r="T103" s="15">
        <v>111</v>
      </c>
    </row>
    <row r="104" spans="1:20" s="69" customFormat="1" ht="21" customHeight="1" thickBot="1" x14ac:dyDescent="0.35">
      <c r="A104" s="64" t="s">
        <v>254</v>
      </c>
      <c r="B104" s="16" t="s">
        <v>255</v>
      </c>
      <c r="C104" s="16" t="s">
        <v>247</v>
      </c>
      <c r="D104" s="16" t="s">
        <v>251</v>
      </c>
      <c r="E104" s="17" t="s">
        <v>29</v>
      </c>
      <c r="F104" s="17" t="s">
        <v>35</v>
      </c>
      <c r="G104" s="18">
        <v>12000</v>
      </c>
      <c r="H104" s="14">
        <v>0</v>
      </c>
      <c r="I104" s="14">
        <v>25</v>
      </c>
      <c r="J104" s="14">
        <f t="shared" si="36"/>
        <v>344.4</v>
      </c>
      <c r="K104" s="14">
        <f t="shared" si="37"/>
        <v>852</v>
      </c>
      <c r="L104" s="14">
        <f t="shared" si="47"/>
        <v>144</v>
      </c>
      <c r="M104" s="14">
        <f t="shared" si="43"/>
        <v>364.8</v>
      </c>
      <c r="N104" s="14">
        <f t="shared" si="44"/>
        <v>850.80000000000007</v>
      </c>
      <c r="O104" s="14">
        <v>0</v>
      </c>
      <c r="P104" s="14">
        <f t="shared" si="50"/>
        <v>2581</v>
      </c>
      <c r="Q104" s="14">
        <f t="shared" si="49"/>
        <v>734.2</v>
      </c>
      <c r="R104" s="14">
        <f t="shared" si="45"/>
        <v>1846.8000000000002</v>
      </c>
      <c r="S104" s="68">
        <f t="shared" si="46"/>
        <v>11265.8</v>
      </c>
      <c r="T104" s="15">
        <v>111</v>
      </c>
    </row>
    <row r="105" spans="1:20" s="69" customFormat="1" ht="21" customHeight="1" thickBot="1" x14ac:dyDescent="0.35">
      <c r="A105" s="64" t="s">
        <v>256</v>
      </c>
      <c r="B105" s="16" t="s">
        <v>257</v>
      </c>
      <c r="C105" s="16" t="s">
        <v>247</v>
      </c>
      <c r="D105" s="16" t="s">
        <v>251</v>
      </c>
      <c r="E105" s="17" t="s">
        <v>29</v>
      </c>
      <c r="F105" s="17" t="s">
        <v>35</v>
      </c>
      <c r="G105" s="18">
        <v>13200</v>
      </c>
      <c r="H105" s="14">
        <v>0</v>
      </c>
      <c r="I105" s="14">
        <v>25</v>
      </c>
      <c r="J105" s="14">
        <f t="shared" si="36"/>
        <v>378.84</v>
      </c>
      <c r="K105" s="14">
        <f t="shared" si="37"/>
        <v>937.2</v>
      </c>
      <c r="L105" s="14">
        <f t="shared" si="47"/>
        <v>158.4</v>
      </c>
      <c r="M105" s="14">
        <f t="shared" si="43"/>
        <v>401.28</v>
      </c>
      <c r="N105" s="14">
        <f t="shared" si="44"/>
        <v>935.88000000000011</v>
      </c>
      <c r="O105" s="14">
        <v>0</v>
      </c>
      <c r="P105" s="14">
        <f t="shared" si="50"/>
        <v>2836.6000000000004</v>
      </c>
      <c r="Q105" s="14">
        <f t="shared" si="49"/>
        <v>805.12</v>
      </c>
      <c r="R105" s="14">
        <f t="shared" si="45"/>
        <v>2031.4800000000002</v>
      </c>
      <c r="S105" s="68">
        <f t="shared" si="46"/>
        <v>12394.88</v>
      </c>
      <c r="T105" s="15">
        <v>111</v>
      </c>
    </row>
    <row r="106" spans="1:20" s="69" customFormat="1" ht="21" customHeight="1" thickBot="1" x14ac:dyDescent="0.35">
      <c r="A106" s="64" t="s">
        <v>258</v>
      </c>
      <c r="B106" s="16" t="s">
        <v>259</v>
      </c>
      <c r="C106" s="16" t="s">
        <v>247</v>
      </c>
      <c r="D106" s="16" t="s">
        <v>251</v>
      </c>
      <c r="E106" s="17" t="s">
        <v>29</v>
      </c>
      <c r="F106" s="17" t="s">
        <v>106</v>
      </c>
      <c r="G106" s="18">
        <v>16500</v>
      </c>
      <c r="H106" s="14">
        <v>0</v>
      </c>
      <c r="I106" s="14">
        <v>25</v>
      </c>
      <c r="J106" s="14">
        <f t="shared" si="36"/>
        <v>473.55</v>
      </c>
      <c r="K106" s="14">
        <f t="shared" si="37"/>
        <v>1171.5</v>
      </c>
      <c r="L106" s="14">
        <f t="shared" si="47"/>
        <v>198</v>
      </c>
      <c r="M106" s="14">
        <f t="shared" si="43"/>
        <v>501.6</v>
      </c>
      <c r="N106" s="14">
        <f t="shared" si="44"/>
        <v>1169.8500000000001</v>
      </c>
      <c r="O106" s="14">
        <v>0</v>
      </c>
      <c r="P106" s="14">
        <f t="shared" si="50"/>
        <v>3539.5</v>
      </c>
      <c r="Q106" s="14">
        <f t="shared" si="49"/>
        <v>1000.15</v>
      </c>
      <c r="R106" s="14">
        <f t="shared" si="45"/>
        <v>2539.3500000000004</v>
      </c>
      <c r="S106" s="68">
        <f t="shared" si="46"/>
        <v>15499.85</v>
      </c>
      <c r="T106" s="15">
        <v>111</v>
      </c>
    </row>
    <row r="107" spans="1:20" s="69" customFormat="1" ht="21" customHeight="1" thickBot="1" x14ac:dyDescent="0.35">
      <c r="A107" s="64" t="s">
        <v>260</v>
      </c>
      <c r="B107" s="16" t="s">
        <v>261</v>
      </c>
      <c r="C107" s="16" t="s">
        <v>247</v>
      </c>
      <c r="D107" s="16" t="s">
        <v>251</v>
      </c>
      <c r="E107" s="17" t="s">
        <v>29</v>
      </c>
      <c r="F107" s="17" t="s">
        <v>106</v>
      </c>
      <c r="G107" s="18">
        <v>18000</v>
      </c>
      <c r="H107" s="14">
        <v>0</v>
      </c>
      <c r="I107" s="14">
        <v>25</v>
      </c>
      <c r="J107" s="14">
        <f t="shared" si="36"/>
        <v>516.6</v>
      </c>
      <c r="K107" s="14">
        <f t="shared" si="37"/>
        <v>1278</v>
      </c>
      <c r="L107" s="14">
        <f t="shared" si="47"/>
        <v>216</v>
      </c>
      <c r="M107" s="14">
        <f t="shared" si="43"/>
        <v>547.20000000000005</v>
      </c>
      <c r="N107" s="14">
        <f t="shared" si="44"/>
        <v>1276.2</v>
      </c>
      <c r="O107" s="14">
        <v>0</v>
      </c>
      <c r="P107" s="14">
        <f t="shared" si="50"/>
        <v>3859</v>
      </c>
      <c r="Q107" s="14">
        <f t="shared" si="49"/>
        <v>1088.8</v>
      </c>
      <c r="R107" s="14">
        <f t="shared" si="45"/>
        <v>2770.2</v>
      </c>
      <c r="S107" s="68">
        <f t="shared" si="46"/>
        <v>16911.2</v>
      </c>
      <c r="T107" s="15">
        <v>111</v>
      </c>
    </row>
    <row r="108" spans="1:20" s="69" customFormat="1" ht="21" customHeight="1" thickBot="1" x14ac:dyDescent="0.35">
      <c r="A108" s="64" t="s">
        <v>262</v>
      </c>
      <c r="B108" s="16" t="s">
        <v>263</v>
      </c>
      <c r="C108" s="16" t="s">
        <v>247</v>
      </c>
      <c r="D108" s="16" t="s">
        <v>251</v>
      </c>
      <c r="E108" s="17" t="s">
        <v>34</v>
      </c>
      <c r="F108" s="17" t="s">
        <v>106</v>
      </c>
      <c r="G108" s="18">
        <v>12000</v>
      </c>
      <c r="H108" s="14">
        <v>0</v>
      </c>
      <c r="I108" s="14">
        <v>25</v>
      </c>
      <c r="J108" s="14">
        <f t="shared" si="36"/>
        <v>344.4</v>
      </c>
      <c r="K108" s="14">
        <f t="shared" si="37"/>
        <v>852</v>
      </c>
      <c r="L108" s="14">
        <f t="shared" si="47"/>
        <v>144</v>
      </c>
      <c r="M108" s="14">
        <f t="shared" si="43"/>
        <v>364.8</v>
      </c>
      <c r="N108" s="14">
        <f t="shared" si="44"/>
        <v>850.80000000000007</v>
      </c>
      <c r="O108" s="14">
        <v>0</v>
      </c>
      <c r="P108" s="14">
        <f t="shared" si="50"/>
        <v>2581</v>
      </c>
      <c r="Q108" s="14">
        <f t="shared" si="49"/>
        <v>734.2</v>
      </c>
      <c r="R108" s="14">
        <f t="shared" si="45"/>
        <v>1846.8000000000002</v>
      </c>
      <c r="S108" s="68">
        <f t="shared" si="46"/>
        <v>11265.8</v>
      </c>
      <c r="T108" s="15">
        <v>111</v>
      </c>
    </row>
    <row r="109" spans="1:20" s="69" customFormat="1" ht="21" customHeight="1" thickBot="1" x14ac:dyDescent="0.35">
      <c r="A109" s="64" t="s">
        <v>264</v>
      </c>
      <c r="B109" s="16" t="s">
        <v>265</v>
      </c>
      <c r="C109" s="16" t="s">
        <v>247</v>
      </c>
      <c r="D109" s="16" t="s">
        <v>130</v>
      </c>
      <c r="E109" s="17" t="s">
        <v>34</v>
      </c>
      <c r="F109" s="17" t="s">
        <v>35</v>
      </c>
      <c r="G109" s="18">
        <v>11000</v>
      </c>
      <c r="H109" s="14">
        <v>0</v>
      </c>
      <c r="I109" s="14">
        <v>25</v>
      </c>
      <c r="J109" s="14">
        <f t="shared" si="36"/>
        <v>315.7</v>
      </c>
      <c r="K109" s="14">
        <f t="shared" si="37"/>
        <v>781</v>
      </c>
      <c r="L109" s="14">
        <f t="shared" si="47"/>
        <v>132</v>
      </c>
      <c r="M109" s="14">
        <f t="shared" si="43"/>
        <v>334.4</v>
      </c>
      <c r="N109" s="14">
        <f t="shared" si="44"/>
        <v>779.90000000000009</v>
      </c>
      <c r="O109" s="14">
        <v>1350.12</v>
      </c>
      <c r="P109" s="14">
        <f t="shared" si="50"/>
        <v>3718.12</v>
      </c>
      <c r="Q109" s="14">
        <f t="shared" si="49"/>
        <v>2025.22</v>
      </c>
      <c r="R109" s="14">
        <f t="shared" si="45"/>
        <v>1692.9</v>
      </c>
      <c r="S109" s="68">
        <f t="shared" si="46"/>
        <v>8974.7800000000007</v>
      </c>
      <c r="T109" s="15">
        <v>111</v>
      </c>
    </row>
    <row r="110" spans="1:20" s="69" customFormat="1" ht="21" thickBot="1" x14ac:dyDescent="0.35">
      <c r="A110" s="64" t="s">
        <v>266</v>
      </c>
      <c r="B110" s="16" t="s">
        <v>267</v>
      </c>
      <c r="C110" s="16" t="s">
        <v>247</v>
      </c>
      <c r="D110" s="16" t="s">
        <v>251</v>
      </c>
      <c r="E110" s="17" t="s">
        <v>29</v>
      </c>
      <c r="F110" s="17" t="s">
        <v>106</v>
      </c>
      <c r="G110" s="18">
        <v>12000</v>
      </c>
      <c r="H110" s="14">
        <v>0</v>
      </c>
      <c r="I110" s="14">
        <v>25</v>
      </c>
      <c r="J110" s="14">
        <f t="shared" si="36"/>
        <v>344.4</v>
      </c>
      <c r="K110" s="14">
        <f t="shared" si="37"/>
        <v>852</v>
      </c>
      <c r="L110" s="14">
        <f t="shared" si="47"/>
        <v>144</v>
      </c>
      <c r="M110" s="14">
        <f t="shared" si="43"/>
        <v>364.8</v>
      </c>
      <c r="N110" s="14">
        <f t="shared" si="44"/>
        <v>850.80000000000007</v>
      </c>
      <c r="O110" s="14">
        <v>0</v>
      </c>
      <c r="P110" s="14">
        <f t="shared" si="50"/>
        <v>2581</v>
      </c>
      <c r="Q110" s="14">
        <f t="shared" si="49"/>
        <v>734.2</v>
      </c>
      <c r="R110" s="14">
        <f t="shared" si="45"/>
        <v>1846.8000000000002</v>
      </c>
      <c r="S110" s="68">
        <f t="shared" si="46"/>
        <v>11265.8</v>
      </c>
      <c r="T110" s="15">
        <v>111</v>
      </c>
    </row>
    <row r="111" spans="1:20" s="69" customFormat="1" ht="21" thickBot="1" x14ac:dyDescent="0.35">
      <c r="A111" s="64" t="s">
        <v>268</v>
      </c>
      <c r="B111" s="16" t="s">
        <v>269</v>
      </c>
      <c r="C111" s="16" t="s">
        <v>247</v>
      </c>
      <c r="D111" s="16" t="s">
        <v>58</v>
      </c>
      <c r="E111" s="17" t="s">
        <v>34</v>
      </c>
      <c r="F111" s="17" t="s">
        <v>35</v>
      </c>
      <c r="G111" s="18">
        <v>14850</v>
      </c>
      <c r="H111" s="14">
        <v>0</v>
      </c>
      <c r="I111" s="14">
        <v>25</v>
      </c>
      <c r="J111" s="14">
        <f t="shared" si="36"/>
        <v>426.2</v>
      </c>
      <c r="K111" s="14">
        <f t="shared" si="37"/>
        <v>1054.3499999999999</v>
      </c>
      <c r="L111" s="14">
        <f t="shared" si="47"/>
        <v>178.20000000000002</v>
      </c>
      <c r="M111" s="14">
        <f t="shared" si="43"/>
        <v>451.44</v>
      </c>
      <c r="N111" s="14">
        <f t="shared" si="44"/>
        <v>1052.865</v>
      </c>
      <c r="O111" s="14">
        <v>0</v>
      </c>
      <c r="P111" s="14">
        <f t="shared" si="50"/>
        <v>3188.0550000000003</v>
      </c>
      <c r="Q111" s="14">
        <f t="shared" si="49"/>
        <v>902.64</v>
      </c>
      <c r="R111" s="14">
        <f t="shared" si="45"/>
        <v>2285.415</v>
      </c>
      <c r="S111" s="68">
        <f t="shared" si="46"/>
        <v>13947.36</v>
      </c>
      <c r="T111" s="15">
        <v>111</v>
      </c>
    </row>
    <row r="112" spans="1:20" s="69" customFormat="1" ht="21" customHeight="1" thickBot="1" x14ac:dyDescent="0.35">
      <c r="A112" s="64" t="s">
        <v>270</v>
      </c>
      <c r="B112" s="16" t="s">
        <v>271</v>
      </c>
      <c r="C112" s="16" t="s">
        <v>247</v>
      </c>
      <c r="D112" s="16" t="s">
        <v>251</v>
      </c>
      <c r="E112" s="17" t="s">
        <v>29</v>
      </c>
      <c r="F112" s="17" t="s">
        <v>106</v>
      </c>
      <c r="G112" s="18">
        <v>18235</v>
      </c>
      <c r="H112" s="14">
        <v>0</v>
      </c>
      <c r="I112" s="14">
        <v>25</v>
      </c>
      <c r="J112" s="14">
        <f>G112*2.87%</f>
        <v>523.34450000000004</v>
      </c>
      <c r="K112" s="14">
        <f>G112*7.1%</f>
        <v>1294.6849999999999</v>
      </c>
      <c r="L112" s="14">
        <f>G112*1.2%</f>
        <v>218.82</v>
      </c>
      <c r="M112" s="14">
        <f>G112*3.04%</f>
        <v>554.34400000000005</v>
      </c>
      <c r="N112" s="14">
        <f>+G112*7.09%</f>
        <v>1292.8615</v>
      </c>
      <c r="O112" s="14">
        <v>0</v>
      </c>
      <c r="P112" s="14">
        <f t="shared" si="50"/>
        <v>3909.0550000000003</v>
      </c>
      <c r="Q112" s="14">
        <f>H112+I112+J112+M112+O112</f>
        <v>1102.6885000000002</v>
      </c>
      <c r="R112" s="14">
        <f t="shared" si="45"/>
        <v>2806.3665000000001</v>
      </c>
      <c r="S112" s="68">
        <f>ROUNDUP(G112-Q112,2)</f>
        <v>17132.32</v>
      </c>
      <c r="T112" s="15">
        <v>111</v>
      </c>
    </row>
    <row r="113" spans="1:20" s="69" customFormat="1" ht="21" thickBot="1" x14ac:dyDescent="0.35">
      <c r="A113" s="64" t="s">
        <v>272</v>
      </c>
      <c r="B113" s="16" t="s">
        <v>273</v>
      </c>
      <c r="C113" s="16" t="s">
        <v>247</v>
      </c>
      <c r="D113" s="16" t="s">
        <v>130</v>
      </c>
      <c r="E113" s="17" t="s">
        <v>29</v>
      </c>
      <c r="F113" s="17" t="s">
        <v>35</v>
      </c>
      <c r="G113" s="18">
        <v>14300</v>
      </c>
      <c r="H113" s="14">
        <v>0</v>
      </c>
      <c r="I113" s="14">
        <v>25</v>
      </c>
      <c r="J113" s="14">
        <f t="shared" si="36"/>
        <v>410.41</v>
      </c>
      <c r="K113" s="14">
        <f t="shared" si="37"/>
        <v>1015.3</v>
      </c>
      <c r="L113" s="14">
        <f>+G113*1.2%</f>
        <v>171.6</v>
      </c>
      <c r="M113" s="14">
        <f>+G113*3.04%</f>
        <v>434.72</v>
      </c>
      <c r="N113" s="14">
        <f>+G113*7.09%</f>
        <v>1013.8700000000001</v>
      </c>
      <c r="O113" s="14">
        <v>0</v>
      </c>
      <c r="P113" s="14">
        <f t="shared" si="50"/>
        <v>3070.8999999999996</v>
      </c>
      <c r="Q113" s="14">
        <f t="shared" ref="Q113:Q129" si="51">ROUNDUP(H113+I113+J113+M113+O113,2)</f>
        <v>870.13</v>
      </c>
      <c r="R113" s="14">
        <f>+K113+L113+N113</f>
        <v>2200.77</v>
      </c>
      <c r="S113" s="68">
        <f t="shared" si="46"/>
        <v>13429.87</v>
      </c>
      <c r="T113" s="15">
        <v>111</v>
      </c>
    </row>
    <row r="114" spans="1:20" s="69" customFormat="1" ht="21" thickBot="1" x14ac:dyDescent="0.35">
      <c r="A114" s="64" t="s">
        <v>274</v>
      </c>
      <c r="B114" s="16" t="s">
        <v>275</v>
      </c>
      <c r="C114" s="16" t="s">
        <v>247</v>
      </c>
      <c r="D114" s="16" t="s">
        <v>248</v>
      </c>
      <c r="E114" s="17" t="s">
        <v>34</v>
      </c>
      <c r="F114" s="17" t="s">
        <v>106</v>
      </c>
      <c r="G114" s="18">
        <v>19800</v>
      </c>
      <c r="H114" s="14">
        <v>0</v>
      </c>
      <c r="I114" s="14">
        <v>25</v>
      </c>
      <c r="J114" s="14">
        <f t="shared" si="36"/>
        <v>568.26</v>
      </c>
      <c r="K114" s="14">
        <f t="shared" si="37"/>
        <v>1405.8</v>
      </c>
      <c r="L114" s="14">
        <f t="shared" si="47"/>
        <v>237.6</v>
      </c>
      <c r="M114" s="14">
        <f t="shared" si="43"/>
        <v>601.91999999999996</v>
      </c>
      <c r="N114" s="14">
        <f t="shared" si="44"/>
        <v>1403.8200000000002</v>
      </c>
      <c r="O114" s="14">
        <v>0</v>
      </c>
      <c r="P114" s="14">
        <f t="shared" si="50"/>
        <v>4242.3999999999996</v>
      </c>
      <c r="Q114" s="14">
        <f t="shared" si="51"/>
        <v>1195.18</v>
      </c>
      <c r="R114" s="14">
        <f t="shared" si="45"/>
        <v>3047.2200000000003</v>
      </c>
      <c r="S114" s="68">
        <f t="shared" si="46"/>
        <v>18604.82</v>
      </c>
      <c r="T114" s="15">
        <v>111</v>
      </c>
    </row>
    <row r="115" spans="1:20" s="69" customFormat="1" ht="21" customHeight="1" thickBot="1" x14ac:dyDescent="0.35">
      <c r="A115" s="64" t="s">
        <v>276</v>
      </c>
      <c r="B115" s="16" t="s">
        <v>277</v>
      </c>
      <c r="C115" s="16" t="s">
        <v>247</v>
      </c>
      <c r="D115" s="16" t="s">
        <v>251</v>
      </c>
      <c r="E115" s="17" t="s">
        <v>34</v>
      </c>
      <c r="F115" s="17" t="s">
        <v>106</v>
      </c>
      <c r="G115" s="18">
        <v>12000</v>
      </c>
      <c r="H115" s="14">
        <v>0</v>
      </c>
      <c r="I115" s="14">
        <v>25</v>
      </c>
      <c r="J115" s="14">
        <f t="shared" si="36"/>
        <v>344.4</v>
      </c>
      <c r="K115" s="14">
        <f t="shared" si="37"/>
        <v>852</v>
      </c>
      <c r="L115" s="14">
        <f t="shared" si="47"/>
        <v>144</v>
      </c>
      <c r="M115" s="14">
        <f t="shared" si="43"/>
        <v>364.8</v>
      </c>
      <c r="N115" s="14">
        <f t="shared" si="44"/>
        <v>850.80000000000007</v>
      </c>
      <c r="O115" s="14">
        <v>0</v>
      </c>
      <c r="P115" s="14">
        <f t="shared" si="50"/>
        <v>2581</v>
      </c>
      <c r="Q115" s="14">
        <f t="shared" si="51"/>
        <v>734.2</v>
      </c>
      <c r="R115" s="14">
        <f t="shared" si="45"/>
        <v>1846.8000000000002</v>
      </c>
      <c r="S115" s="68">
        <f t="shared" si="46"/>
        <v>11265.8</v>
      </c>
      <c r="T115" s="15">
        <v>111</v>
      </c>
    </row>
    <row r="116" spans="1:20" s="69" customFormat="1" ht="21" thickBot="1" x14ac:dyDescent="0.35">
      <c r="A116" s="64" t="s">
        <v>278</v>
      </c>
      <c r="B116" s="16" t="s">
        <v>279</v>
      </c>
      <c r="C116" s="16" t="s">
        <v>247</v>
      </c>
      <c r="D116" s="16" t="s">
        <v>248</v>
      </c>
      <c r="E116" s="17" t="s">
        <v>34</v>
      </c>
      <c r="F116" s="17" t="s">
        <v>106</v>
      </c>
      <c r="G116" s="18">
        <v>18000</v>
      </c>
      <c r="H116" s="14">
        <v>0</v>
      </c>
      <c r="I116" s="14">
        <v>25</v>
      </c>
      <c r="J116" s="14">
        <f t="shared" si="36"/>
        <v>516.6</v>
      </c>
      <c r="K116" s="14">
        <f t="shared" si="37"/>
        <v>1278</v>
      </c>
      <c r="L116" s="14">
        <f t="shared" si="47"/>
        <v>216</v>
      </c>
      <c r="M116" s="14">
        <f t="shared" si="43"/>
        <v>547.20000000000005</v>
      </c>
      <c r="N116" s="14">
        <f t="shared" si="44"/>
        <v>1276.2</v>
      </c>
      <c r="O116" s="14">
        <v>1350.12</v>
      </c>
      <c r="P116" s="14">
        <f t="shared" si="50"/>
        <v>5209.12</v>
      </c>
      <c r="Q116" s="14">
        <f t="shared" si="51"/>
        <v>2438.92</v>
      </c>
      <c r="R116" s="14">
        <f t="shared" si="45"/>
        <v>2770.2</v>
      </c>
      <c r="S116" s="68">
        <f t="shared" si="46"/>
        <v>15561.08</v>
      </c>
      <c r="T116" s="15">
        <v>111</v>
      </c>
    </row>
    <row r="117" spans="1:20" s="69" customFormat="1" ht="21" customHeight="1" thickBot="1" x14ac:dyDescent="0.35">
      <c r="A117" s="64" t="s">
        <v>280</v>
      </c>
      <c r="B117" s="16" t="s">
        <v>281</v>
      </c>
      <c r="C117" s="16" t="s">
        <v>247</v>
      </c>
      <c r="D117" s="16" t="s">
        <v>248</v>
      </c>
      <c r="E117" s="17" t="s">
        <v>34</v>
      </c>
      <c r="F117" s="17" t="s">
        <v>106</v>
      </c>
      <c r="G117" s="18">
        <v>20000</v>
      </c>
      <c r="H117" s="14">
        <v>0</v>
      </c>
      <c r="I117" s="14">
        <v>25</v>
      </c>
      <c r="J117" s="14">
        <f t="shared" si="36"/>
        <v>574</v>
      </c>
      <c r="K117" s="14">
        <f t="shared" si="37"/>
        <v>1420</v>
      </c>
      <c r="L117" s="14">
        <f t="shared" si="47"/>
        <v>240</v>
      </c>
      <c r="M117" s="14">
        <f t="shared" si="43"/>
        <v>608</v>
      </c>
      <c r="N117" s="14">
        <f t="shared" si="44"/>
        <v>1418</v>
      </c>
      <c r="O117" s="14">
        <v>0</v>
      </c>
      <c r="P117" s="14">
        <f t="shared" si="50"/>
        <v>4285</v>
      </c>
      <c r="Q117" s="14">
        <f t="shared" si="51"/>
        <v>1207</v>
      </c>
      <c r="R117" s="14">
        <f t="shared" si="45"/>
        <v>3078</v>
      </c>
      <c r="S117" s="68">
        <f t="shared" si="46"/>
        <v>18793</v>
      </c>
      <c r="T117" s="15">
        <v>111</v>
      </c>
    </row>
    <row r="118" spans="1:20" s="69" customFormat="1" ht="21" thickBot="1" x14ac:dyDescent="0.35">
      <c r="A118" s="64" t="s">
        <v>282</v>
      </c>
      <c r="B118" s="16" t="s">
        <v>283</v>
      </c>
      <c r="C118" s="16" t="s">
        <v>247</v>
      </c>
      <c r="D118" s="16" t="s">
        <v>248</v>
      </c>
      <c r="E118" s="17" t="s">
        <v>34</v>
      </c>
      <c r="F118" s="17" t="s">
        <v>106</v>
      </c>
      <c r="G118" s="18">
        <v>13000</v>
      </c>
      <c r="H118" s="14">
        <v>0</v>
      </c>
      <c r="I118" s="14">
        <v>25</v>
      </c>
      <c r="J118" s="14">
        <f t="shared" si="36"/>
        <v>373.1</v>
      </c>
      <c r="K118" s="14">
        <f t="shared" si="37"/>
        <v>923</v>
      </c>
      <c r="L118" s="14">
        <f t="shared" si="47"/>
        <v>156</v>
      </c>
      <c r="M118" s="14">
        <f t="shared" si="43"/>
        <v>395.2</v>
      </c>
      <c r="N118" s="14">
        <f t="shared" si="44"/>
        <v>921.7</v>
      </c>
      <c r="O118" s="14">
        <v>0</v>
      </c>
      <c r="P118" s="14">
        <f t="shared" si="50"/>
        <v>2794</v>
      </c>
      <c r="Q118" s="14">
        <f t="shared" si="51"/>
        <v>793.3</v>
      </c>
      <c r="R118" s="14">
        <f t="shared" si="45"/>
        <v>2000.7</v>
      </c>
      <c r="S118" s="68">
        <f t="shared" si="46"/>
        <v>12206.7</v>
      </c>
      <c r="T118" s="15">
        <v>111</v>
      </c>
    </row>
    <row r="119" spans="1:20" s="69" customFormat="1" ht="21" thickBot="1" x14ac:dyDescent="0.35">
      <c r="A119" s="64" t="s">
        <v>284</v>
      </c>
      <c r="B119" s="16" t="s">
        <v>285</v>
      </c>
      <c r="C119" s="16" t="s">
        <v>247</v>
      </c>
      <c r="D119" s="16" t="s">
        <v>96</v>
      </c>
      <c r="E119" s="17" t="s">
        <v>34</v>
      </c>
      <c r="F119" s="17" t="s">
        <v>35</v>
      </c>
      <c r="G119" s="18">
        <v>21450</v>
      </c>
      <c r="H119" s="14">
        <v>0</v>
      </c>
      <c r="I119" s="14">
        <v>25</v>
      </c>
      <c r="J119" s="14">
        <f t="shared" si="36"/>
        <v>615.62</v>
      </c>
      <c r="K119" s="14">
        <f t="shared" si="37"/>
        <v>1522.95</v>
      </c>
      <c r="L119" s="14">
        <f t="shared" si="47"/>
        <v>257.39999999999998</v>
      </c>
      <c r="M119" s="14">
        <f t="shared" si="43"/>
        <v>652.08000000000004</v>
      </c>
      <c r="N119" s="14">
        <f t="shared" si="44"/>
        <v>1520.8050000000001</v>
      </c>
      <c r="O119" s="14">
        <v>0</v>
      </c>
      <c r="P119" s="14">
        <f t="shared" si="50"/>
        <v>4593.8550000000005</v>
      </c>
      <c r="Q119" s="14">
        <f t="shared" si="51"/>
        <v>1292.7</v>
      </c>
      <c r="R119" s="14">
        <f t="shared" si="45"/>
        <v>3301.1549999999997</v>
      </c>
      <c r="S119" s="68">
        <f t="shared" si="46"/>
        <v>20157.3</v>
      </c>
      <c r="T119" s="15">
        <v>111</v>
      </c>
    </row>
    <row r="120" spans="1:20" s="69" customFormat="1" ht="20.25" customHeight="1" thickBot="1" x14ac:dyDescent="0.35">
      <c r="A120" s="64" t="s">
        <v>286</v>
      </c>
      <c r="B120" s="16" t="s">
        <v>287</v>
      </c>
      <c r="C120" s="16" t="s">
        <v>247</v>
      </c>
      <c r="D120" s="16" t="s">
        <v>248</v>
      </c>
      <c r="E120" s="17" t="s">
        <v>34</v>
      </c>
      <c r="F120" s="17" t="s">
        <v>106</v>
      </c>
      <c r="G120" s="18">
        <v>35000</v>
      </c>
      <c r="H120" s="14">
        <v>0</v>
      </c>
      <c r="I120" s="14">
        <v>25</v>
      </c>
      <c r="J120" s="14">
        <f t="shared" si="36"/>
        <v>1004.5</v>
      </c>
      <c r="K120" s="14">
        <f t="shared" si="37"/>
        <v>2485</v>
      </c>
      <c r="L120" s="14">
        <f t="shared" si="47"/>
        <v>420</v>
      </c>
      <c r="M120" s="14">
        <f t="shared" si="43"/>
        <v>1064</v>
      </c>
      <c r="N120" s="14">
        <f t="shared" si="44"/>
        <v>2481.5</v>
      </c>
      <c r="O120" s="14">
        <v>0</v>
      </c>
      <c r="P120" s="14">
        <f t="shared" si="50"/>
        <v>7480</v>
      </c>
      <c r="Q120" s="14">
        <f t="shared" si="51"/>
        <v>2093.5</v>
      </c>
      <c r="R120" s="14">
        <f t="shared" si="45"/>
        <v>5386.5</v>
      </c>
      <c r="S120" s="68">
        <f t="shared" si="46"/>
        <v>32906.5</v>
      </c>
      <c r="T120" s="15">
        <v>111</v>
      </c>
    </row>
    <row r="121" spans="1:20" s="69" customFormat="1" ht="21" customHeight="1" thickBot="1" x14ac:dyDescent="0.35">
      <c r="A121" s="64" t="s">
        <v>145</v>
      </c>
      <c r="B121" s="16" t="s">
        <v>146</v>
      </c>
      <c r="C121" s="16" t="s">
        <v>247</v>
      </c>
      <c r="D121" s="16" t="s">
        <v>130</v>
      </c>
      <c r="E121" s="17" t="s">
        <v>29</v>
      </c>
      <c r="F121" s="17" t="s">
        <v>35</v>
      </c>
      <c r="G121" s="18">
        <v>10000</v>
      </c>
      <c r="H121" s="14">
        <v>0</v>
      </c>
      <c r="I121" s="14">
        <v>25</v>
      </c>
      <c r="J121" s="14">
        <f>ROUNDUP(G121*2.87%,2)</f>
        <v>287</v>
      </c>
      <c r="K121" s="14">
        <f>ROUNDUP(G121*7.1%,2)</f>
        <v>710</v>
      </c>
      <c r="L121" s="14">
        <f>+G121*1.2%</f>
        <v>120</v>
      </c>
      <c r="M121" s="14">
        <f>+G121*3.04%</f>
        <v>304</v>
      </c>
      <c r="N121" s="14">
        <f>+G121*7.09%</f>
        <v>709</v>
      </c>
      <c r="O121" s="14">
        <v>0</v>
      </c>
      <c r="P121" s="14">
        <f>+H121+I121+J121+K121+L121+M121+N121+O121</f>
        <v>2155</v>
      </c>
      <c r="Q121" s="14">
        <f>ROUNDUP(H121+I121+J121+M121+O121,2)</f>
        <v>616</v>
      </c>
      <c r="R121" s="14">
        <f>+K121+L121+N121</f>
        <v>1539</v>
      </c>
      <c r="S121" s="68">
        <f>ROUNDUP(G121-Q121,2)</f>
        <v>9384</v>
      </c>
      <c r="T121" s="15">
        <v>111</v>
      </c>
    </row>
    <row r="122" spans="1:20" s="69" customFormat="1" ht="21" thickBot="1" x14ac:dyDescent="0.35">
      <c r="A122" s="64" t="s">
        <v>288</v>
      </c>
      <c r="B122" s="16" t="s">
        <v>289</v>
      </c>
      <c r="C122" s="16" t="s">
        <v>290</v>
      </c>
      <c r="D122" s="16" t="s">
        <v>291</v>
      </c>
      <c r="E122" s="17" t="s">
        <v>34</v>
      </c>
      <c r="F122" s="17" t="s">
        <v>44</v>
      </c>
      <c r="G122" s="18">
        <v>20900</v>
      </c>
      <c r="H122" s="14">
        <v>0</v>
      </c>
      <c r="I122" s="14">
        <v>25</v>
      </c>
      <c r="J122" s="14">
        <f t="shared" si="36"/>
        <v>599.83000000000004</v>
      </c>
      <c r="K122" s="14">
        <f t="shared" si="37"/>
        <v>1483.9</v>
      </c>
      <c r="L122" s="14">
        <f t="shared" si="47"/>
        <v>250.8</v>
      </c>
      <c r="M122" s="14">
        <f t="shared" si="43"/>
        <v>635.36</v>
      </c>
      <c r="N122" s="14">
        <f t="shared" si="44"/>
        <v>1481.8100000000002</v>
      </c>
      <c r="O122" s="14">
        <v>1350.12</v>
      </c>
      <c r="P122" s="14">
        <f t="shared" si="50"/>
        <v>5826.8200000000006</v>
      </c>
      <c r="Q122" s="14">
        <f t="shared" si="51"/>
        <v>2610.31</v>
      </c>
      <c r="R122" s="14">
        <f t="shared" si="45"/>
        <v>3216.51</v>
      </c>
      <c r="S122" s="68">
        <f t="shared" si="46"/>
        <v>18289.689999999999</v>
      </c>
      <c r="T122" s="15">
        <v>111</v>
      </c>
    </row>
    <row r="123" spans="1:20" s="69" customFormat="1" ht="21" thickBot="1" x14ac:dyDescent="0.35">
      <c r="A123" s="64" t="s">
        <v>292</v>
      </c>
      <c r="B123" s="16" t="s">
        <v>293</v>
      </c>
      <c r="C123" s="16" t="s">
        <v>290</v>
      </c>
      <c r="D123" s="16" t="s">
        <v>96</v>
      </c>
      <c r="E123" s="17" t="s">
        <v>34</v>
      </c>
      <c r="F123" s="17" t="s">
        <v>35</v>
      </c>
      <c r="G123" s="18">
        <v>30000</v>
      </c>
      <c r="H123" s="14">
        <v>0</v>
      </c>
      <c r="I123" s="14">
        <v>25</v>
      </c>
      <c r="J123" s="14">
        <f t="shared" si="36"/>
        <v>861</v>
      </c>
      <c r="K123" s="14">
        <f t="shared" si="37"/>
        <v>2130</v>
      </c>
      <c r="L123" s="14">
        <f t="shared" si="47"/>
        <v>360</v>
      </c>
      <c r="M123" s="14">
        <f t="shared" si="43"/>
        <v>912</v>
      </c>
      <c r="N123" s="14">
        <f t="shared" si="44"/>
        <v>2127</v>
      </c>
      <c r="O123" s="14">
        <v>0</v>
      </c>
      <c r="P123" s="14">
        <f t="shared" si="50"/>
        <v>6415</v>
      </c>
      <c r="Q123" s="14">
        <f t="shared" si="51"/>
        <v>1798</v>
      </c>
      <c r="R123" s="14">
        <f t="shared" si="45"/>
        <v>4617</v>
      </c>
      <c r="S123" s="68">
        <f t="shared" si="46"/>
        <v>28202</v>
      </c>
      <c r="T123" s="15">
        <v>111</v>
      </c>
    </row>
    <row r="124" spans="1:20" s="69" customFormat="1" ht="21" thickBot="1" x14ac:dyDescent="0.35">
      <c r="A124" s="64" t="s">
        <v>295</v>
      </c>
      <c r="B124" s="16" t="s">
        <v>296</v>
      </c>
      <c r="C124" s="16" t="s">
        <v>294</v>
      </c>
      <c r="D124" s="16" t="s">
        <v>43</v>
      </c>
      <c r="E124" s="17" t="s">
        <v>29</v>
      </c>
      <c r="F124" s="17" t="s">
        <v>35</v>
      </c>
      <c r="G124" s="18">
        <v>18000</v>
      </c>
      <c r="H124" s="14">
        <v>0</v>
      </c>
      <c r="I124" s="14">
        <v>25</v>
      </c>
      <c r="J124" s="14">
        <f t="shared" si="36"/>
        <v>516.6</v>
      </c>
      <c r="K124" s="14">
        <f t="shared" si="37"/>
        <v>1278</v>
      </c>
      <c r="L124" s="14">
        <f>+G124*1.2%</f>
        <v>216</v>
      </c>
      <c r="M124" s="14">
        <f>+G124*3.04%</f>
        <v>547.20000000000005</v>
      </c>
      <c r="N124" s="14">
        <f>+G124*7.09%</f>
        <v>1276.2</v>
      </c>
      <c r="O124" s="14">
        <v>0</v>
      </c>
      <c r="P124" s="14">
        <f t="shared" si="50"/>
        <v>3859</v>
      </c>
      <c r="Q124" s="14">
        <f t="shared" si="51"/>
        <v>1088.8</v>
      </c>
      <c r="R124" s="14">
        <f>+K124+L124+N124</f>
        <v>2770.2</v>
      </c>
      <c r="S124" s="68">
        <f t="shared" si="46"/>
        <v>16911.2</v>
      </c>
      <c r="T124" s="15">
        <v>111</v>
      </c>
    </row>
    <row r="125" spans="1:20" s="69" customFormat="1" ht="21" thickBot="1" x14ac:dyDescent="0.35">
      <c r="A125" s="64" t="s">
        <v>297</v>
      </c>
      <c r="B125" s="16" t="s">
        <v>298</v>
      </c>
      <c r="C125" s="16" t="s">
        <v>294</v>
      </c>
      <c r="D125" s="16" t="s">
        <v>299</v>
      </c>
      <c r="E125" s="17" t="s">
        <v>29</v>
      </c>
      <c r="F125" s="17" t="s">
        <v>35</v>
      </c>
      <c r="G125" s="18">
        <v>25000</v>
      </c>
      <c r="H125" s="14">
        <v>0</v>
      </c>
      <c r="I125" s="14">
        <v>25</v>
      </c>
      <c r="J125" s="14">
        <f t="shared" ref="J125" si="52">ROUNDUP(G125*2.87%,2)</f>
        <v>717.5</v>
      </c>
      <c r="K125" s="14">
        <f t="shared" ref="K125" si="53">ROUNDUP(G125*7.1%,2)</f>
        <v>1775</v>
      </c>
      <c r="L125" s="14">
        <f>+G125*1.2%</f>
        <v>300</v>
      </c>
      <c r="M125" s="14">
        <f>+G125*3.04%</f>
        <v>760</v>
      </c>
      <c r="N125" s="14">
        <f>+G125*7.09%</f>
        <v>1772.5000000000002</v>
      </c>
      <c r="O125" s="14">
        <v>1350.12</v>
      </c>
      <c r="P125" s="14">
        <f t="shared" si="50"/>
        <v>6700.12</v>
      </c>
      <c r="Q125" s="14">
        <f t="shared" si="51"/>
        <v>2852.62</v>
      </c>
      <c r="R125" s="14">
        <f>+K125+L125+N125</f>
        <v>3847.5</v>
      </c>
      <c r="S125" s="68">
        <f t="shared" ref="S125" si="54">ROUNDUP(G125-Q125,2)</f>
        <v>22147.38</v>
      </c>
      <c r="T125" s="15">
        <v>111</v>
      </c>
    </row>
    <row r="126" spans="1:20" s="69" customFormat="1" ht="21" customHeight="1" thickBot="1" x14ac:dyDescent="0.35">
      <c r="A126" s="64" t="s">
        <v>937</v>
      </c>
      <c r="B126" s="16" t="s">
        <v>936</v>
      </c>
      <c r="C126" s="16" t="s">
        <v>294</v>
      </c>
      <c r="D126" s="16" t="s">
        <v>466</v>
      </c>
      <c r="E126" s="17" t="s">
        <v>29</v>
      </c>
      <c r="F126" s="17" t="s">
        <v>35</v>
      </c>
      <c r="G126" s="18">
        <v>15000</v>
      </c>
      <c r="H126" s="14">
        <v>0</v>
      </c>
      <c r="I126" s="14">
        <v>25</v>
      </c>
      <c r="J126" s="14">
        <f t="shared" si="36"/>
        <v>430.5</v>
      </c>
      <c r="K126" s="14">
        <f t="shared" si="37"/>
        <v>1065</v>
      </c>
      <c r="L126" s="14">
        <f>+G126*1.2%</f>
        <v>180</v>
      </c>
      <c r="M126" s="14">
        <f>+G126*3.04%</f>
        <v>456</v>
      </c>
      <c r="N126" s="14">
        <f>+G126*7.09%</f>
        <v>1063.5</v>
      </c>
      <c r="O126" s="14">
        <v>0</v>
      </c>
      <c r="P126" s="14">
        <f t="shared" si="50"/>
        <v>3220</v>
      </c>
      <c r="Q126" s="14">
        <f t="shared" si="51"/>
        <v>911.5</v>
      </c>
      <c r="R126" s="14">
        <f>+K126+L126+N126</f>
        <v>2308.5</v>
      </c>
      <c r="S126" s="68">
        <f t="shared" si="46"/>
        <v>14088.5</v>
      </c>
      <c r="T126" s="15">
        <v>111</v>
      </c>
    </row>
    <row r="127" spans="1:20" s="69" customFormat="1" ht="21" customHeight="1" thickBot="1" x14ac:dyDescent="0.35">
      <c r="A127" s="64" t="s">
        <v>300</v>
      </c>
      <c r="B127" s="16" t="s">
        <v>301</v>
      </c>
      <c r="C127" s="16" t="s">
        <v>302</v>
      </c>
      <c r="D127" s="16" t="s">
        <v>303</v>
      </c>
      <c r="E127" s="17" t="s">
        <v>29</v>
      </c>
      <c r="F127" s="17" t="s">
        <v>35</v>
      </c>
      <c r="G127" s="18">
        <v>15000</v>
      </c>
      <c r="H127" s="14">
        <v>0</v>
      </c>
      <c r="I127" s="14">
        <v>25</v>
      </c>
      <c r="J127" s="14">
        <f t="shared" si="36"/>
        <v>430.5</v>
      </c>
      <c r="K127" s="14">
        <f t="shared" si="37"/>
        <v>1065</v>
      </c>
      <c r="L127" s="14">
        <f t="shared" si="47"/>
        <v>180</v>
      </c>
      <c r="M127" s="14">
        <f t="shared" si="43"/>
        <v>456</v>
      </c>
      <c r="N127" s="14">
        <f t="shared" si="44"/>
        <v>1063.5</v>
      </c>
      <c r="O127" s="14">
        <v>0</v>
      </c>
      <c r="P127" s="14">
        <f t="shared" si="50"/>
        <v>3220</v>
      </c>
      <c r="Q127" s="14">
        <f t="shared" si="51"/>
        <v>911.5</v>
      </c>
      <c r="R127" s="14">
        <f t="shared" si="45"/>
        <v>2308.5</v>
      </c>
      <c r="S127" s="68">
        <f t="shared" si="46"/>
        <v>14088.5</v>
      </c>
      <c r="T127" s="15">
        <v>111</v>
      </c>
    </row>
    <row r="128" spans="1:20" s="69" customFormat="1" ht="21" customHeight="1" thickBot="1" x14ac:dyDescent="0.35">
      <c r="A128" s="64" t="s">
        <v>304</v>
      </c>
      <c r="B128" s="16" t="s">
        <v>305</v>
      </c>
      <c r="C128" s="16" t="s">
        <v>302</v>
      </c>
      <c r="D128" s="16" t="s">
        <v>303</v>
      </c>
      <c r="E128" s="17" t="s">
        <v>29</v>
      </c>
      <c r="F128" s="17" t="s">
        <v>35</v>
      </c>
      <c r="G128" s="18">
        <v>15000</v>
      </c>
      <c r="H128" s="14">
        <v>0</v>
      </c>
      <c r="I128" s="14">
        <v>25</v>
      </c>
      <c r="J128" s="14">
        <f t="shared" si="36"/>
        <v>430.5</v>
      </c>
      <c r="K128" s="14">
        <f t="shared" si="37"/>
        <v>1065</v>
      </c>
      <c r="L128" s="14">
        <f t="shared" si="47"/>
        <v>180</v>
      </c>
      <c r="M128" s="14">
        <f t="shared" si="43"/>
        <v>456</v>
      </c>
      <c r="N128" s="14">
        <f t="shared" si="44"/>
        <v>1063.5</v>
      </c>
      <c r="O128" s="14">
        <f t="shared" si="44"/>
        <v>0</v>
      </c>
      <c r="P128" s="14">
        <f t="shared" si="50"/>
        <v>3220</v>
      </c>
      <c r="Q128" s="14">
        <f t="shared" si="51"/>
        <v>911.5</v>
      </c>
      <c r="R128" s="14">
        <f t="shared" si="45"/>
        <v>2308.5</v>
      </c>
      <c r="S128" s="68">
        <f t="shared" si="46"/>
        <v>14088.5</v>
      </c>
      <c r="T128" s="15">
        <v>111</v>
      </c>
    </row>
    <row r="129" spans="1:20" s="69" customFormat="1" ht="21" thickBot="1" x14ac:dyDescent="0.35">
      <c r="A129" s="64" t="s">
        <v>306</v>
      </c>
      <c r="B129" s="16" t="s">
        <v>307</v>
      </c>
      <c r="C129" s="16" t="s">
        <v>302</v>
      </c>
      <c r="D129" s="16" t="s">
        <v>303</v>
      </c>
      <c r="E129" s="17" t="s">
        <v>29</v>
      </c>
      <c r="F129" s="17" t="s">
        <v>35</v>
      </c>
      <c r="G129" s="18">
        <v>18000</v>
      </c>
      <c r="H129" s="14">
        <v>0</v>
      </c>
      <c r="I129" s="14">
        <v>25</v>
      </c>
      <c r="J129" s="14">
        <f t="shared" si="36"/>
        <v>516.6</v>
      </c>
      <c r="K129" s="14">
        <f t="shared" si="37"/>
        <v>1278</v>
      </c>
      <c r="L129" s="14">
        <f t="shared" si="47"/>
        <v>216</v>
      </c>
      <c r="M129" s="14">
        <f t="shared" si="43"/>
        <v>547.20000000000005</v>
      </c>
      <c r="N129" s="14">
        <f t="shared" si="44"/>
        <v>1276.2</v>
      </c>
      <c r="O129" s="14">
        <v>0</v>
      </c>
      <c r="P129" s="14">
        <f t="shared" si="50"/>
        <v>3859</v>
      </c>
      <c r="Q129" s="14">
        <f t="shared" si="51"/>
        <v>1088.8</v>
      </c>
      <c r="R129" s="14">
        <f t="shared" si="45"/>
        <v>2770.2</v>
      </c>
      <c r="S129" s="68">
        <f t="shared" si="46"/>
        <v>16911.2</v>
      </c>
      <c r="T129" s="15">
        <v>111</v>
      </c>
    </row>
    <row r="130" spans="1:20" s="69" customFormat="1" ht="21" thickBot="1" x14ac:dyDescent="0.35">
      <c r="A130" s="64" t="s">
        <v>308</v>
      </c>
      <c r="B130" s="16" t="s">
        <v>309</v>
      </c>
      <c r="C130" s="16" t="s">
        <v>310</v>
      </c>
      <c r="D130" s="16" t="s">
        <v>311</v>
      </c>
      <c r="E130" s="17" t="s">
        <v>34</v>
      </c>
      <c r="F130" s="17" t="s">
        <v>44</v>
      </c>
      <c r="G130" s="18">
        <v>30135</v>
      </c>
      <c r="H130" s="14">
        <v>0</v>
      </c>
      <c r="I130" s="14">
        <v>25</v>
      </c>
      <c r="J130" s="14">
        <f>G130*2.87%</f>
        <v>864.87450000000001</v>
      </c>
      <c r="K130" s="14">
        <f t="shared" si="37"/>
        <v>2139.59</v>
      </c>
      <c r="L130" s="14">
        <f t="shared" si="47"/>
        <v>361.62</v>
      </c>
      <c r="M130" s="14">
        <f t="shared" si="43"/>
        <v>916.10400000000004</v>
      </c>
      <c r="N130" s="14">
        <f t="shared" si="44"/>
        <v>2136.5715</v>
      </c>
      <c r="O130" s="14">
        <v>1350.12</v>
      </c>
      <c r="P130" s="14">
        <f t="shared" si="50"/>
        <v>7793.88</v>
      </c>
      <c r="Q130" s="14">
        <f>H130+I130+J130+M130+O130</f>
        <v>3156.0985000000001</v>
      </c>
      <c r="R130" s="14">
        <f t="shared" si="45"/>
        <v>4637.7815000000001</v>
      </c>
      <c r="S130" s="68">
        <f t="shared" si="46"/>
        <v>26978.91</v>
      </c>
      <c r="T130" s="15">
        <v>111</v>
      </c>
    </row>
    <row r="131" spans="1:20" s="69" customFormat="1" ht="21" customHeight="1" thickBot="1" x14ac:dyDescent="0.35">
      <c r="A131" s="64" t="s">
        <v>312</v>
      </c>
      <c r="B131" s="16" t="s">
        <v>313</v>
      </c>
      <c r="C131" s="16" t="s">
        <v>310</v>
      </c>
      <c r="D131" s="16" t="s">
        <v>314</v>
      </c>
      <c r="E131" s="17" t="s">
        <v>29</v>
      </c>
      <c r="F131" s="17" t="s">
        <v>40</v>
      </c>
      <c r="G131" s="18">
        <v>35000</v>
      </c>
      <c r="H131" s="14">
        <v>0</v>
      </c>
      <c r="I131" s="14">
        <v>25</v>
      </c>
      <c r="J131" s="14">
        <f t="shared" si="36"/>
        <v>1004.5</v>
      </c>
      <c r="K131" s="14">
        <f t="shared" si="37"/>
        <v>2485</v>
      </c>
      <c r="L131" s="14">
        <f t="shared" si="47"/>
        <v>420</v>
      </c>
      <c r="M131" s="14">
        <f t="shared" si="43"/>
        <v>1064</v>
      </c>
      <c r="N131" s="14">
        <f t="shared" si="44"/>
        <v>2481.5</v>
      </c>
      <c r="O131" s="14">
        <v>1854</v>
      </c>
      <c r="P131" s="14">
        <f t="shared" ref="P131:P162" si="55">+H131+I131+J131+K131+L131+M131+N131+O131</f>
        <v>9334</v>
      </c>
      <c r="Q131" s="14">
        <f t="shared" ref="Q131:Q142" si="56">ROUNDUP(H131+I131+J131+M131+O131,2)</f>
        <v>3947.5</v>
      </c>
      <c r="R131" s="14">
        <f t="shared" si="45"/>
        <v>5386.5</v>
      </c>
      <c r="S131" s="68">
        <f t="shared" si="46"/>
        <v>31052.5</v>
      </c>
      <c r="T131" s="15">
        <v>111</v>
      </c>
    </row>
    <row r="132" spans="1:20" s="69" customFormat="1" ht="21" thickBot="1" x14ac:dyDescent="0.35">
      <c r="A132" s="64" t="s">
        <v>315</v>
      </c>
      <c r="B132" s="16" t="s">
        <v>316</v>
      </c>
      <c r="C132" s="16" t="s">
        <v>310</v>
      </c>
      <c r="D132" s="16" t="s">
        <v>317</v>
      </c>
      <c r="E132" s="17" t="s">
        <v>34</v>
      </c>
      <c r="F132" s="17" t="s">
        <v>35</v>
      </c>
      <c r="G132" s="18">
        <v>18700</v>
      </c>
      <c r="H132" s="14">
        <v>0</v>
      </c>
      <c r="I132" s="14">
        <v>25</v>
      </c>
      <c r="J132" s="14">
        <f t="shared" si="36"/>
        <v>536.69000000000005</v>
      </c>
      <c r="K132" s="14">
        <f t="shared" si="37"/>
        <v>1327.7</v>
      </c>
      <c r="L132" s="14">
        <f t="shared" si="47"/>
        <v>224.4</v>
      </c>
      <c r="M132" s="14">
        <f t="shared" si="43"/>
        <v>568.48</v>
      </c>
      <c r="N132" s="14">
        <f t="shared" si="44"/>
        <v>1325.8300000000002</v>
      </c>
      <c r="O132" s="14">
        <v>0</v>
      </c>
      <c r="P132" s="14">
        <f t="shared" si="55"/>
        <v>4008.1000000000004</v>
      </c>
      <c r="Q132" s="14">
        <f t="shared" si="56"/>
        <v>1130.17</v>
      </c>
      <c r="R132" s="14">
        <f t="shared" si="45"/>
        <v>2877.9300000000003</v>
      </c>
      <c r="S132" s="68">
        <f t="shared" si="46"/>
        <v>17569.830000000002</v>
      </c>
      <c r="T132" s="15">
        <v>111</v>
      </c>
    </row>
    <row r="133" spans="1:20" s="69" customFormat="1" ht="21" customHeight="1" thickBot="1" x14ac:dyDescent="0.35">
      <c r="A133" s="64" t="s">
        <v>318</v>
      </c>
      <c r="B133" s="16" t="s">
        <v>319</v>
      </c>
      <c r="C133" s="16" t="s">
        <v>310</v>
      </c>
      <c r="D133" s="16" t="s">
        <v>58</v>
      </c>
      <c r="E133" s="17" t="s">
        <v>34</v>
      </c>
      <c r="F133" s="17" t="s">
        <v>35</v>
      </c>
      <c r="G133" s="18">
        <v>18000</v>
      </c>
      <c r="H133" s="14">
        <v>0</v>
      </c>
      <c r="I133" s="14">
        <v>25</v>
      </c>
      <c r="J133" s="14">
        <f t="shared" si="36"/>
        <v>516.6</v>
      </c>
      <c r="K133" s="14">
        <f t="shared" si="37"/>
        <v>1278</v>
      </c>
      <c r="L133" s="14">
        <f t="shared" si="47"/>
        <v>216</v>
      </c>
      <c r="M133" s="14">
        <f t="shared" si="43"/>
        <v>547.20000000000005</v>
      </c>
      <c r="N133" s="14">
        <f t="shared" si="44"/>
        <v>1276.2</v>
      </c>
      <c r="O133" s="14">
        <v>0</v>
      </c>
      <c r="P133" s="14">
        <f t="shared" si="55"/>
        <v>3859</v>
      </c>
      <c r="Q133" s="14">
        <f t="shared" si="56"/>
        <v>1088.8</v>
      </c>
      <c r="R133" s="14">
        <f t="shared" si="45"/>
        <v>2770.2</v>
      </c>
      <c r="S133" s="68">
        <f t="shared" si="46"/>
        <v>16911.2</v>
      </c>
      <c r="T133" s="15">
        <v>111</v>
      </c>
    </row>
    <row r="134" spans="1:20" s="69" customFormat="1" ht="21" customHeight="1" thickBot="1" x14ac:dyDescent="0.35">
      <c r="A134" s="64" t="s">
        <v>320</v>
      </c>
      <c r="B134" s="16" t="s">
        <v>321</v>
      </c>
      <c r="C134" s="16" t="s">
        <v>310</v>
      </c>
      <c r="D134" s="16" t="s">
        <v>322</v>
      </c>
      <c r="E134" s="17" t="s">
        <v>34</v>
      </c>
      <c r="F134" s="17" t="s">
        <v>35</v>
      </c>
      <c r="G134" s="18">
        <v>27000</v>
      </c>
      <c r="H134" s="14">
        <v>0</v>
      </c>
      <c r="I134" s="14">
        <v>25</v>
      </c>
      <c r="J134" s="14">
        <f t="shared" si="36"/>
        <v>774.9</v>
      </c>
      <c r="K134" s="14">
        <f t="shared" si="37"/>
        <v>1917</v>
      </c>
      <c r="L134" s="14">
        <f>+G134*1.2%</f>
        <v>324</v>
      </c>
      <c r="M134" s="14">
        <f>+G134*3.04%</f>
        <v>820.8</v>
      </c>
      <c r="N134" s="14">
        <f>+G134*7.09%</f>
        <v>1914.3000000000002</v>
      </c>
      <c r="O134" s="14">
        <v>1350.12</v>
      </c>
      <c r="P134" s="14">
        <f t="shared" si="55"/>
        <v>7126.12</v>
      </c>
      <c r="Q134" s="14">
        <f t="shared" si="56"/>
        <v>2970.82</v>
      </c>
      <c r="R134" s="14">
        <f>+K134+L134+N134</f>
        <v>4155.3</v>
      </c>
      <c r="S134" s="68">
        <f t="shared" si="46"/>
        <v>24029.18</v>
      </c>
      <c r="T134" s="15">
        <v>111</v>
      </c>
    </row>
    <row r="135" spans="1:20" s="69" customFormat="1" ht="21" customHeight="1" thickBot="1" x14ac:dyDescent="0.35">
      <c r="A135" s="64" t="s">
        <v>323</v>
      </c>
      <c r="B135" s="16" t="s">
        <v>324</v>
      </c>
      <c r="C135" s="16" t="s">
        <v>325</v>
      </c>
      <c r="D135" s="16" t="s">
        <v>96</v>
      </c>
      <c r="E135" s="17" t="s">
        <v>34</v>
      </c>
      <c r="F135" s="17" t="s">
        <v>35</v>
      </c>
      <c r="G135" s="18">
        <v>15000</v>
      </c>
      <c r="H135" s="14">
        <v>0</v>
      </c>
      <c r="I135" s="14">
        <v>25</v>
      </c>
      <c r="J135" s="14">
        <f t="shared" ref="J135:J201" si="57">ROUNDUP(G135*2.87%,2)</f>
        <v>430.5</v>
      </c>
      <c r="K135" s="14">
        <f t="shared" ref="K135:K201" si="58">ROUNDUP(G135*7.1%,2)</f>
        <v>1065</v>
      </c>
      <c r="L135" s="14">
        <f t="shared" si="47"/>
        <v>180</v>
      </c>
      <c r="M135" s="14">
        <f t="shared" si="43"/>
        <v>456</v>
      </c>
      <c r="N135" s="14">
        <f t="shared" si="44"/>
        <v>1063.5</v>
      </c>
      <c r="O135" s="14">
        <v>0</v>
      </c>
      <c r="P135" s="14">
        <f t="shared" si="55"/>
        <v>3220</v>
      </c>
      <c r="Q135" s="14">
        <f t="shared" si="56"/>
        <v>911.5</v>
      </c>
      <c r="R135" s="14">
        <f t="shared" si="45"/>
        <v>2308.5</v>
      </c>
      <c r="S135" s="68">
        <f t="shared" si="46"/>
        <v>14088.5</v>
      </c>
      <c r="T135" s="15">
        <v>111</v>
      </c>
    </row>
    <row r="136" spans="1:20" s="69" customFormat="1" ht="21" customHeight="1" thickBot="1" x14ac:dyDescent="0.35">
      <c r="A136" s="64" t="s">
        <v>326</v>
      </c>
      <c r="B136" s="16" t="s">
        <v>327</v>
      </c>
      <c r="C136" s="16" t="s">
        <v>328</v>
      </c>
      <c r="D136" s="16" t="s">
        <v>329</v>
      </c>
      <c r="E136" s="17" t="s">
        <v>34</v>
      </c>
      <c r="F136" s="17" t="s">
        <v>40</v>
      </c>
      <c r="G136" s="18">
        <v>85000</v>
      </c>
      <c r="H136" s="14">
        <v>8577.06</v>
      </c>
      <c r="I136" s="14">
        <v>25</v>
      </c>
      <c r="J136" s="14">
        <f t="shared" si="57"/>
        <v>2439.5</v>
      </c>
      <c r="K136" s="14">
        <f t="shared" si="58"/>
        <v>6035</v>
      </c>
      <c r="L136" s="14">
        <v>780.6</v>
      </c>
      <c r="M136" s="14">
        <f>+G136*3.04%</f>
        <v>2584</v>
      </c>
      <c r="N136" s="14">
        <f>+G136*7.09%</f>
        <v>6026.5</v>
      </c>
      <c r="O136" s="14">
        <v>0</v>
      </c>
      <c r="P136" s="14">
        <f t="shared" si="55"/>
        <v>26467.659999999996</v>
      </c>
      <c r="Q136" s="14">
        <f t="shared" si="56"/>
        <v>13625.56</v>
      </c>
      <c r="R136" s="14">
        <f>+K136+L136+N136</f>
        <v>12842.1</v>
      </c>
      <c r="S136" s="68">
        <f t="shared" si="46"/>
        <v>71374.44</v>
      </c>
      <c r="T136" s="15">
        <v>111</v>
      </c>
    </row>
    <row r="137" spans="1:20" s="69" customFormat="1" ht="21" customHeight="1" thickBot="1" x14ac:dyDescent="0.35">
      <c r="A137" s="64" t="s">
        <v>330</v>
      </c>
      <c r="B137" s="16" t="s">
        <v>331</v>
      </c>
      <c r="C137" s="16" t="s">
        <v>328</v>
      </c>
      <c r="D137" s="16" t="s">
        <v>332</v>
      </c>
      <c r="E137" s="17" t="s">
        <v>29</v>
      </c>
      <c r="F137" s="17" t="s">
        <v>44</v>
      </c>
      <c r="G137" s="18">
        <v>45000</v>
      </c>
      <c r="H137" s="14">
        <v>1148.33</v>
      </c>
      <c r="I137" s="14">
        <v>25</v>
      </c>
      <c r="J137" s="14">
        <f t="shared" si="57"/>
        <v>1291.5</v>
      </c>
      <c r="K137" s="14">
        <f t="shared" si="58"/>
        <v>3195</v>
      </c>
      <c r="L137" s="14">
        <f t="shared" si="47"/>
        <v>540</v>
      </c>
      <c r="M137" s="14">
        <f t="shared" si="43"/>
        <v>1368</v>
      </c>
      <c r="N137" s="14">
        <f t="shared" si="44"/>
        <v>3190.5</v>
      </c>
      <c r="O137" s="14">
        <v>0</v>
      </c>
      <c r="P137" s="14">
        <f t="shared" si="55"/>
        <v>10758.33</v>
      </c>
      <c r="Q137" s="14">
        <f t="shared" si="56"/>
        <v>3832.83</v>
      </c>
      <c r="R137" s="14">
        <f>+K137+L137+N137</f>
        <v>6925.5</v>
      </c>
      <c r="S137" s="68">
        <f>ROUNDUP(G137-Q137,2)</f>
        <v>41167.17</v>
      </c>
      <c r="T137" s="15">
        <v>111</v>
      </c>
    </row>
    <row r="138" spans="1:20" s="69" customFormat="1" ht="21" customHeight="1" thickBot="1" x14ac:dyDescent="0.35">
      <c r="A138" s="64" t="s">
        <v>333</v>
      </c>
      <c r="B138" s="16" t="s">
        <v>334</v>
      </c>
      <c r="C138" s="16" t="s">
        <v>335</v>
      </c>
      <c r="D138" s="16" t="s">
        <v>336</v>
      </c>
      <c r="E138" s="17" t="s">
        <v>34</v>
      </c>
      <c r="F138" s="17" t="s">
        <v>44</v>
      </c>
      <c r="G138" s="18">
        <v>31500</v>
      </c>
      <c r="H138" s="14">
        <v>0</v>
      </c>
      <c r="I138" s="14">
        <v>25</v>
      </c>
      <c r="J138" s="14">
        <f t="shared" si="57"/>
        <v>904.05</v>
      </c>
      <c r="K138" s="14">
        <f t="shared" si="58"/>
        <v>2236.5</v>
      </c>
      <c r="L138" s="14">
        <f t="shared" si="47"/>
        <v>378</v>
      </c>
      <c r="M138" s="14">
        <f t="shared" si="43"/>
        <v>957.6</v>
      </c>
      <c r="N138" s="14">
        <f t="shared" si="44"/>
        <v>2233.3500000000004</v>
      </c>
      <c r="O138" s="14">
        <v>0</v>
      </c>
      <c r="P138" s="14">
        <f t="shared" si="55"/>
        <v>6734.5000000000009</v>
      </c>
      <c r="Q138" s="14">
        <f t="shared" si="56"/>
        <v>1886.65</v>
      </c>
      <c r="R138" s="14">
        <f t="shared" si="45"/>
        <v>4847.8500000000004</v>
      </c>
      <c r="S138" s="68">
        <f t="shared" si="46"/>
        <v>29613.35</v>
      </c>
      <c r="T138" s="15">
        <v>111</v>
      </c>
    </row>
    <row r="139" spans="1:20" s="69" customFormat="1" ht="21" customHeight="1" thickBot="1" x14ac:dyDescent="0.35">
      <c r="A139" s="64" t="s">
        <v>337</v>
      </c>
      <c r="B139" s="16" t="s">
        <v>338</v>
      </c>
      <c r="C139" s="16" t="s">
        <v>335</v>
      </c>
      <c r="D139" s="16" t="s">
        <v>339</v>
      </c>
      <c r="E139" s="17" t="s">
        <v>34</v>
      </c>
      <c r="F139" s="17" t="s">
        <v>35</v>
      </c>
      <c r="G139" s="18">
        <v>10000</v>
      </c>
      <c r="H139" s="14">
        <v>0</v>
      </c>
      <c r="I139" s="14">
        <v>25</v>
      </c>
      <c r="J139" s="14">
        <f t="shared" si="57"/>
        <v>287</v>
      </c>
      <c r="K139" s="14">
        <f t="shared" si="58"/>
        <v>710</v>
      </c>
      <c r="L139" s="14">
        <f t="shared" si="47"/>
        <v>120</v>
      </c>
      <c r="M139" s="14">
        <f t="shared" si="43"/>
        <v>304</v>
      </c>
      <c r="N139" s="14">
        <f t="shared" si="44"/>
        <v>709</v>
      </c>
      <c r="O139" s="14">
        <v>0</v>
      </c>
      <c r="P139" s="14">
        <f t="shared" si="55"/>
        <v>2155</v>
      </c>
      <c r="Q139" s="14">
        <f t="shared" si="56"/>
        <v>616</v>
      </c>
      <c r="R139" s="14">
        <f t="shared" ref="R139:R205" si="59">+K139+L139+N139</f>
        <v>1539</v>
      </c>
      <c r="S139" s="68">
        <f t="shared" si="46"/>
        <v>9384</v>
      </c>
      <c r="T139" s="15">
        <v>111</v>
      </c>
    </row>
    <row r="140" spans="1:20" s="69" customFormat="1" ht="21" customHeight="1" thickBot="1" x14ac:dyDescent="0.35">
      <c r="A140" s="64" t="s">
        <v>340</v>
      </c>
      <c r="B140" s="16" t="s">
        <v>341</v>
      </c>
      <c r="C140" s="16" t="s">
        <v>335</v>
      </c>
      <c r="D140" s="16" t="s">
        <v>342</v>
      </c>
      <c r="E140" s="17" t="s">
        <v>34</v>
      </c>
      <c r="F140" s="17" t="s">
        <v>35</v>
      </c>
      <c r="G140" s="18">
        <v>15000</v>
      </c>
      <c r="H140" s="14">
        <v>0</v>
      </c>
      <c r="I140" s="14">
        <v>25</v>
      </c>
      <c r="J140" s="14">
        <f t="shared" si="57"/>
        <v>430.5</v>
      </c>
      <c r="K140" s="14">
        <f t="shared" si="58"/>
        <v>1065</v>
      </c>
      <c r="L140" s="14">
        <v>180</v>
      </c>
      <c r="M140" s="14">
        <f t="shared" ref="M140:M206" si="60">+G140*3.04%</f>
        <v>456</v>
      </c>
      <c r="N140" s="14">
        <f t="shared" ref="N140:N206" si="61">+G140*7.09%</f>
        <v>1063.5</v>
      </c>
      <c r="O140" s="14">
        <v>0</v>
      </c>
      <c r="P140" s="14">
        <f t="shared" si="55"/>
        <v>3220</v>
      </c>
      <c r="Q140" s="14">
        <f t="shared" si="56"/>
        <v>911.5</v>
      </c>
      <c r="R140" s="14">
        <f t="shared" si="59"/>
        <v>2308.5</v>
      </c>
      <c r="S140" s="68">
        <f t="shared" ref="S140:S206" si="62">ROUNDUP(G140-Q140,2)</f>
        <v>14088.5</v>
      </c>
      <c r="T140" s="15">
        <v>111</v>
      </c>
    </row>
    <row r="141" spans="1:20" s="69" customFormat="1" ht="21" customHeight="1" thickBot="1" x14ac:dyDescent="0.35">
      <c r="A141" s="64" t="s">
        <v>343</v>
      </c>
      <c r="B141" s="16" t="s">
        <v>344</v>
      </c>
      <c r="C141" s="16" t="s">
        <v>335</v>
      </c>
      <c r="D141" s="16" t="s">
        <v>345</v>
      </c>
      <c r="E141" s="17" t="s">
        <v>29</v>
      </c>
      <c r="F141" s="17" t="s">
        <v>106</v>
      </c>
      <c r="G141" s="18">
        <v>10000</v>
      </c>
      <c r="H141" s="14">
        <v>0</v>
      </c>
      <c r="I141" s="14">
        <v>25</v>
      </c>
      <c r="J141" s="14">
        <f t="shared" si="57"/>
        <v>287</v>
      </c>
      <c r="K141" s="14">
        <f t="shared" si="58"/>
        <v>710</v>
      </c>
      <c r="L141" s="14">
        <f t="shared" ref="L141:L207" si="63">+G141*1.2%</f>
        <v>120</v>
      </c>
      <c r="M141" s="14">
        <f t="shared" si="60"/>
        <v>304</v>
      </c>
      <c r="N141" s="14">
        <f t="shared" si="61"/>
        <v>709</v>
      </c>
      <c r="O141" s="14">
        <v>0</v>
      </c>
      <c r="P141" s="14">
        <f t="shared" si="55"/>
        <v>2155</v>
      </c>
      <c r="Q141" s="14">
        <f t="shared" si="56"/>
        <v>616</v>
      </c>
      <c r="R141" s="14">
        <f t="shared" si="59"/>
        <v>1539</v>
      </c>
      <c r="S141" s="68">
        <f t="shared" si="62"/>
        <v>9384</v>
      </c>
      <c r="T141" s="15">
        <v>111</v>
      </c>
    </row>
    <row r="142" spans="1:20" s="69" customFormat="1" ht="21" customHeight="1" thickBot="1" x14ac:dyDescent="0.35">
      <c r="A142" s="64" t="s">
        <v>346</v>
      </c>
      <c r="B142" s="16" t="s">
        <v>347</v>
      </c>
      <c r="C142" s="16" t="s">
        <v>335</v>
      </c>
      <c r="D142" s="16" t="s">
        <v>348</v>
      </c>
      <c r="E142" s="17" t="s">
        <v>34</v>
      </c>
      <c r="F142" s="17" t="s">
        <v>35</v>
      </c>
      <c r="G142" s="18">
        <v>15658.5</v>
      </c>
      <c r="H142" s="14">
        <v>0</v>
      </c>
      <c r="I142" s="14">
        <v>25</v>
      </c>
      <c r="J142" s="14">
        <f t="shared" si="57"/>
        <v>449.4</v>
      </c>
      <c r="K142" s="14">
        <f t="shared" si="58"/>
        <v>1111.76</v>
      </c>
      <c r="L142" s="14">
        <f>+G142*1.2%</f>
        <v>187.90200000000002</v>
      </c>
      <c r="M142" s="14">
        <f>+G142*3.04%</f>
        <v>476.01839999999999</v>
      </c>
      <c r="N142" s="14">
        <f>+G142*7.09%</f>
        <v>1110.1876500000001</v>
      </c>
      <c r="O142" s="14">
        <v>0</v>
      </c>
      <c r="P142" s="14">
        <f t="shared" si="55"/>
        <v>3360.2680499999997</v>
      </c>
      <c r="Q142" s="14">
        <f t="shared" si="56"/>
        <v>950.42</v>
      </c>
      <c r="R142" s="14">
        <f>+K142+L142+N142</f>
        <v>2409.8496500000001</v>
      </c>
      <c r="S142" s="68">
        <f t="shared" si="62"/>
        <v>14708.08</v>
      </c>
      <c r="T142" s="15">
        <v>111</v>
      </c>
    </row>
    <row r="143" spans="1:20" s="69" customFormat="1" ht="21" customHeight="1" thickBot="1" x14ac:dyDescent="0.35">
      <c r="A143" s="64" t="s">
        <v>349</v>
      </c>
      <c r="B143" s="16" t="s">
        <v>350</v>
      </c>
      <c r="C143" s="16" t="s">
        <v>335</v>
      </c>
      <c r="D143" s="16" t="s">
        <v>351</v>
      </c>
      <c r="E143" s="17" t="s">
        <v>29</v>
      </c>
      <c r="F143" s="17" t="s">
        <v>35</v>
      </c>
      <c r="G143" s="18">
        <v>17380</v>
      </c>
      <c r="H143" s="14">
        <v>0</v>
      </c>
      <c r="I143" s="14">
        <v>25</v>
      </c>
      <c r="J143" s="14">
        <f t="shared" si="57"/>
        <v>498.81</v>
      </c>
      <c r="K143" s="14">
        <f t="shared" si="58"/>
        <v>1233.98</v>
      </c>
      <c r="L143" s="14">
        <f t="shared" si="63"/>
        <v>208.56</v>
      </c>
      <c r="M143" s="14">
        <f t="shared" si="60"/>
        <v>528.35199999999998</v>
      </c>
      <c r="N143" s="14">
        <f t="shared" si="61"/>
        <v>1232.2420000000002</v>
      </c>
      <c r="O143" s="14">
        <v>0</v>
      </c>
      <c r="P143" s="14">
        <f t="shared" si="55"/>
        <v>3726.944</v>
      </c>
      <c r="Q143" s="14">
        <f>H143+I143+J143+M143+O143</f>
        <v>1052.1619999999998</v>
      </c>
      <c r="R143" s="14">
        <f t="shared" si="59"/>
        <v>2674.7820000000002</v>
      </c>
      <c r="S143" s="68">
        <f t="shared" si="62"/>
        <v>16327.84</v>
      </c>
      <c r="T143" s="15">
        <v>111</v>
      </c>
    </row>
    <row r="144" spans="1:20" s="69" customFormat="1" ht="21" customHeight="1" thickBot="1" x14ac:dyDescent="0.35">
      <c r="A144" s="64" t="s">
        <v>352</v>
      </c>
      <c r="B144" s="16" t="s">
        <v>353</v>
      </c>
      <c r="C144" s="16" t="s">
        <v>335</v>
      </c>
      <c r="D144" s="16" t="s">
        <v>348</v>
      </c>
      <c r="E144" s="17" t="s">
        <v>34</v>
      </c>
      <c r="F144" s="17" t="s">
        <v>35</v>
      </c>
      <c r="G144" s="18">
        <v>10000</v>
      </c>
      <c r="H144" s="14">
        <v>0</v>
      </c>
      <c r="I144" s="14">
        <v>25</v>
      </c>
      <c r="J144" s="14">
        <f t="shared" si="57"/>
        <v>287</v>
      </c>
      <c r="K144" s="14">
        <f t="shared" si="58"/>
        <v>710</v>
      </c>
      <c r="L144" s="14">
        <f t="shared" si="63"/>
        <v>120</v>
      </c>
      <c r="M144" s="14">
        <f t="shared" si="60"/>
        <v>304</v>
      </c>
      <c r="N144" s="14">
        <f t="shared" si="61"/>
        <v>709</v>
      </c>
      <c r="O144" s="14">
        <v>0</v>
      </c>
      <c r="P144" s="14">
        <f t="shared" si="55"/>
        <v>2155</v>
      </c>
      <c r="Q144" s="14">
        <f t="shared" ref="Q144:Q186" si="64">ROUNDUP(H144+I144+J144+M144+O144,2)</f>
        <v>616</v>
      </c>
      <c r="R144" s="14">
        <f t="shared" si="59"/>
        <v>1539</v>
      </c>
      <c r="S144" s="68">
        <f t="shared" si="62"/>
        <v>9384</v>
      </c>
      <c r="T144" s="15">
        <v>111</v>
      </c>
    </row>
    <row r="145" spans="1:20" s="69" customFormat="1" ht="21" customHeight="1" thickBot="1" x14ac:dyDescent="0.35">
      <c r="A145" s="64" t="s">
        <v>354</v>
      </c>
      <c r="B145" s="16" t="s">
        <v>355</v>
      </c>
      <c r="C145" s="16" t="s">
        <v>335</v>
      </c>
      <c r="D145" s="16" t="s">
        <v>356</v>
      </c>
      <c r="E145" s="17" t="s">
        <v>29</v>
      </c>
      <c r="F145" s="17" t="s">
        <v>35</v>
      </c>
      <c r="G145" s="18">
        <v>10000</v>
      </c>
      <c r="H145" s="14">
        <v>0</v>
      </c>
      <c r="I145" s="14">
        <v>25</v>
      </c>
      <c r="J145" s="14">
        <f t="shared" si="57"/>
        <v>287</v>
      </c>
      <c r="K145" s="14">
        <f t="shared" si="58"/>
        <v>710</v>
      </c>
      <c r="L145" s="14">
        <f t="shared" si="63"/>
        <v>120</v>
      </c>
      <c r="M145" s="14">
        <f t="shared" si="60"/>
        <v>304</v>
      </c>
      <c r="N145" s="14">
        <f t="shared" si="61"/>
        <v>709</v>
      </c>
      <c r="O145" s="14">
        <v>0</v>
      </c>
      <c r="P145" s="14">
        <f t="shared" si="55"/>
        <v>2155</v>
      </c>
      <c r="Q145" s="14">
        <f t="shared" si="64"/>
        <v>616</v>
      </c>
      <c r="R145" s="14">
        <f t="shared" si="59"/>
        <v>1539</v>
      </c>
      <c r="S145" s="68">
        <f t="shared" si="62"/>
        <v>9384</v>
      </c>
      <c r="T145" s="15">
        <v>111</v>
      </c>
    </row>
    <row r="146" spans="1:20" s="69" customFormat="1" ht="21" customHeight="1" thickBot="1" x14ac:dyDescent="0.35">
      <c r="A146" s="64" t="s">
        <v>357</v>
      </c>
      <c r="B146" s="16" t="s">
        <v>358</v>
      </c>
      <c r="C146" s="16" t="s">
        <v>335</v>
      </c>
      <c r="D146" s="16" t="s">
        <v>339</v>
      </c>
      <c r="E146" s="17" t="s">
        <v>34</v>
      </c>
      <c r="F146" s="17" t="s">
        <v>35</v>
      </c>
      <c r="G146" s="18">
        <v>10000</v>
      </c>
      <c r="H146" s="14">
        <v>0</v>
      </c>
      <c r="I146" s="14">
        <v>25</v>
      </c>
      <c r="J146" s="14">
        <f t="shared" si="57"/>
        <v>287</v>
      </c>
      <c r="K146" s="14">
        <f t="shared" si="58"/>
        <v>710</v>
      </c>
      <c r="L146" s="14">
        <f t="shared" si="63"/>
        <v>120</v>
      </c>
      <c r="M146" s="14">
        <f t="shared" si="60"/>
        <v>304</v>
      </c>
      <c r="N146" s="14">
        <f t="shared" si="61"/>
        <v>709</v>
      </c>
      <c r="O146" s="14">
        <v>0</v>
      </c>
      <c r="P146" s="14">
        <f t="shared" si="55"/>
        <v>2155</v>
      </c>
      <c r="Q146" s="14">
        <f t="shared" si="64"/>
        <v>616</v>
      </c>
      <c r="R146" s="14">
        <f t="shared" si="59"/>
        <v>1539</v>
      </c>
      <c r="S146" s="68">
        <f t="shared" si="62"/>
        <v>9384</v>
      </c>
      <c r="T146" s="15">
        <v>111</v>
      </c>
    </row>
    <row r="147" spans="1:20" s="69" customFormat="1" ht="21" customHeight="1" thickBot="1" x14ac:dyDescent="0.35">
      <c r="A147" s="64" t="s">
        <v>359</v>
      </c>
      <c r="B147" s="16" t="s">
        <v>360</v>
      </c>
      <c r="C147" s="16" t="s">
        <v>335</v>
      </c>
      <c r="D147" s="16" t="s">
        <v>361</v>
      </c>
      <c r="E147" s="17" t="s">
        <v>29</v>
      </c>
      <c r="F147" s="17" t="s">
        <v>35</v>
      </c>
      <c r="G147" s="18">
        <v>10000</v>
      </c>
      <c r="H147" s="14">
        <v>0</v>
      </c>
      <c r="I147" s="14">
        <v>25</v>
      </c>
      <c r="J147" s="14">
        <f t="shared" si="57"/>
        <v>287</v>
      </c>
      <c r="K147" s="14">
        <f t="shared" si="58"/>
        <v>710</v>
      </c>
      <c r="L147" s="14">
        <f>+G147*1.2%</f>
        <v>120</v>
      </c>
      <c r="M147" s="14">
        <f>+G147*3.04%</f>
        <v>304</v>
      </c>
      <c r="N147" s="14">
        <f>+G147*7.09%</f>
        <v>709</v>
      </c>
      <c r="O147" s="14">
        <v>0</v>
      </c>
      <c r="P147" s="14">
        <f t="shared" si="55"/>
        <v>2155</v>
      </c>
      <c r="Q147" s="14">
        <f t="shared" si="64"/>
        <v>616</v>
      </c>
      <c r="R147" s="14">
        <f>+K147+L147+N147</f>
        <v>1539</v>
      </c>
      <c r="S147" s="68">
        <f t="shared" si="62"/>
        <v>9384</v>
      </c>
      <c r="T147" s="15">
        <v>111</v>
      </c>
    </row>
    <row r="148" spans="1:20" s="69" customFormat="1" ht="21" customHeight="1" thickBot="1" x14ac:dyDescent="0.35">
      <c r="A148" s="64" t="s">
        <v>362</v>
      </c>
      <c r="B148" s="16" t="s">
        <v>363</v>
      </c>
      <c r="C148" s="16" t="s">
        <v>335</v>
      </c>
      <c r="D148" s="16" t="s">
        <v>339</v>
      </c>
      <c r="E148" s="17" t="s">
        <v>34</v>
      </c>
      <c r="F148" s="17" t="s">
        <v>44</v>
      </c>
      <c r="G148" s="18">
        <v>10000</v>
      </c>
      <c r="H148" s="14">
        <v>0</v>
      </c>
      <c r="I148" s="14">
        <v>25</v>
      </c>
      <c r="J148" s="14">
        <f t="shared" si="57"/>
        <v>287</v>
      </c>
      <c r="K148" s="14">
        <f t="shared" si="58"/>
        <v>710</v>
      </c>
      <c r="L148" s="14">
        <f t="shared" si="63"/>
        <v>120</v>
      </c>
      <c r="M148" s="14">
        <f t="shared" si="60"/>
        <v>304</v>
      </c>
      <c r="N148" s="14">
        <f t="shared" si="61"/>
        <v>709</v>
      </c>
      <c r="O148" s="14">
        <v>0</v>
      </c>
      <c r="P148" s="14">
        <f t="shared" si="55"/>
        <v>2155</v>
      </c>
      <c r="Q148" s="14">
        <f t="shared" si="64"/>
        <v>616</v>
      </c>
      <c r="R148" s="14">
        <f t="shared" si="59"/>
        <v>1539</v>
      </c>
      <c r="S148" s="68">
        <f t="shared" si="62"/>
        <v>9384</v>
      </c>
      <c r="T148" s="15">
        <v>111</v>
      </c>
    </row>
    <row r="149" spans="1:20" s="69" customFormat="1" ht="21" customHeight="1" thickBot="1" x14ac:dyDescent="0.35">
      <c r="A149" s="64" t="s">
        <v>364</v>
      </c>
      <c r="B149" s="16" t="s">
        <v>365</v>
      </c>
      <c r="C149" s="16" t="s">
        <v>335</v>
      </c>
      <c r="D149" s="16" t="s">
        <v>366</v>
      </c>
      <c r="E149" s="17" t="s">
        <v>34</v>
      </c>
      <c r="F149" s="17" t="s">
        <v>35</v>
      </c>
      <c r="G149" s="18">
        <v>15400</v>
      </c>
      <c r="H149" s="14">
        <v>0</v>
      </c>
      <c r="I149" s="14">
        <v>25</v>
      </c>
      <c r="J149" s="14">
        <f t="shared" si="57"/>
        <v>441.98</v>
      </c>
      <c r="K149" s="14">
        <f t="shared" si="58"/>
        <v>1093.4000000000001</v>
      </c>
      <c r="L149" s="14">
        <f>+G149*1.2%</f>
        <v>184.8</v>
      </c>
      <c r="M149" s="14">
        <f>+G149*3.04%</f>
        <v>468.16</v>
      </c>
      <c r="N149" s="14">
        <f>+G149*7.09%</f>
        <v>1091.8600000000001</v>
      </c>
      <c r="O149" s="14">
        <v>0</v>
      </c>
      <c r="P149" s="14">
        <f t="shared" si="55"/>
        <v>3305.2000000000003</v>
      </c>
      <c r="Q149" s="14">
        <f t="shared" si="64"/>
        <v>935.14</v>
      </c>
      <c r="R149" s="14">
        <f>+K149+L149+N149</f>
        <v>2370.0600000000004</v>
      </c>
      <c r="S149" s="68">
        <f t="shared" si="62"/>
        <v>14464.86</v>
      </c>
      <c r="T149" s="15">
        <v>111</v>
      </c>
    </row>
    <row r="150" spans="1:20" s="69" customFormat="1" ht="21" thickBot="1" x14ac:dyDescent="0.35">
      <c r="A150" s="64" t="s">
        <v>367</v>
      </c>
      <c r="B150" s="16" t="s">
        <v>368</v>
      </c>
      <c r="C150" s="16" t="s">
        <v>335</v>
      </c>
      <c r="D150" s="16" t="s">
        <v>339</v>
      </c>
      <c r="E150" s="17" t="s">
        <v>34</v>
      </c>
      <c r="F150" s="17" t="s">
        <v>44</v>
      </c>
      <c r="G150" s="18">
        <v>10000</v>
      </c>
      <c r="H150" s="14">
        <v>0</v>
      </c>
      <c r="I150" s="14">
        <v>25</v>
      </c>
      <c r="J150" s="14">
        <f t="shared" si="57"/>
        <v>287</v>
      </c>
      <c r="K150" s="14">
        <f t="shared" si="58"/>
        <v>710</v>
      </c>
      <c r="L150" s="14">
        <f t="shared" si="63"/>
        <v>120</v>
      </c>
      <c r="M150" s="14">
        <f t="shared" si="60"/>
        <v>304</v>
      </c>
      <c r="N150" s="14">
        <f t="shared" si="61"/>
        <v>709</v>
      </c>
      <c r="O150" s="14">
        <v>0</v>
      </c>
      <c r="P150" s="14">
        <f t="shared" si="55"/>
        <v>2155</v>
      </c>
      <c r="Q150" s="14">
        <f t="shared" si="64"/>
        <v>616</v>
      </c>
      <c r="R150" s="14">
        <f t="shared" si="59"/>
        <v>1539</v>
      </c>
      <c r="S150" s="68">
        <f t="shared" si="62"/>
        <v>9384</v>
      </c>
      <c r="T150" s="15">
        <v>111</v>
      </c>
    </row>
    <row r="151" spans="1:20" s="69" customFormat="1" ht="21" customHeight="1" thickBot="1" x14ac:dyDescent="0.35">
      <c r="A151" s="64" t="s">
        <v>369</v>
      </c>
      <c r="B151" s="16" t="s">
        <v>370</v>
      </c>
      <c r="C151" s="16" t="s">
        <v>335</v>
      </c>
      <c r="D151" s="16" t="s">
        <v>339</v>
      </c>
      <c r="E151" s="17" t="s">
        <v>34</v>
      </c>
      <c r="F151" s="17" t="s">
        <v>35</v>
      </c>
      <c r="G151" s="18">
        <v>10000</v>
      </c>
      <c r="H151" s="14">
        <v>0</v>
      </c>
      <c r="I151" s="14">
        <v>25</v>
      </c>
      <c r="J151" s="14">
        <f t="shared" si="57"/>
        <v>287</v>
      </c>
      <c r="K151" s="14">
        <f t="shared" si="58"/>
        <v>710</v>
      </c>
      <c r="L151" s="14">
        <f t="shared" si="63"/>
        <v>120</v>
      </c>
      <c r="M151" s="14">
        <f t="shared" si="60"/>
        <v>304</v>
      </c>
      <c r="N151" s="14">
        <f t="shared" si="61"/>
        <v>709</v>
      </c>
      <c r="O151" s="14">
        <v>0</v>
      </c>
      <c r="P151" s="14">
        <f t="shared" si="55"/>
        <v>2155</v>
      </c>
      <c r="Q151" s="14">
        <f t="shared" si="64"/>
        <v>616</v>
      </c>
      <c r="R151" s="14">
        <f t="shared" si="59"/>
        <v>1539</v>
      </c>
      <c r="S151" s="68">
        <f t="shared" si="62"/>
        <v>9384</v>
      </c>
      <c r="T151" s="15">
        <v>111</v>
      </c>
    </row>
    <row r="152" spans="1:20" s="69" customFormat="1" ht="21" customHeight="1" thickBot="1" x14ac:dyDescent="0.35">
      <c r="A152" s="64" t="s">
        <v>371</v>
      </c>
      <c r="B152" s="16" t="s">
        <v>372</v>
      </c>
      <c r="C152" s="16" t="s">
        <v>335</v>
      </c>
      <c r="D152" s="16" t="s">
        <v>373</v>
      </c>
      <c r="E152" s="17" t="s">
        <v>29</v>
      </c>
      <c r="F152" s="17" t="s">
        <v>35</v>
      </c>
      <c r="G152" s="18">
        <v>13200</v>
      </c>
      <c r="H152" s="14">
        <v>0</v>
      </c>
      <c r="I152" s="14">
        <v>25</v>
      </c>
      <c r="J152" s="14">
        <f t="shared" si="57"/>
        <v>378.84</v>
      </c>
      <c r="K152" s="14">
        <f t="shared" si="58"/>
        <v>937.2</v>
      </c>
      <c r="L152" s="14">
        <f t="shared" si="63"/>
        <v>158.4</v>
      </c>
      <c r="M152" s="14">
        <f t="shared" si="60"/>
        <v>401.28</v>
      </c>
      <c r="N152" s="14">
        <f t="shared" si="61"/>
        <v>935.88000000000011</v>
      </c>
      <c r="O152" s="14">
        <v>0</v>
      </c>
      <c r="P152" s="14">
        <f t="shared" si="55"/>
        <v>2836.6000000000004</v>
      </c>
      <c r="Q152" s="14">
        <f t="shared" si="64"/>
        <v>805.12</v>
      </c>
      <c r="R152" s="14">
        <f t="shared" si="59"/>
        <v>2031.4800000000002</v>
      </c>
      <c r="S152" s="68">
        <f t="shared" si="62"/>
        <v>12394.88</v>
      </c>
      <c r="T152" s="15">
        <v>111</v>
      </c>
    </row>
    <row r="153" spans="1:20" s="69" customFormat="1" ht="21" customHeight="1" thickBot="1" x14ac:dyDescent="0.35">
      <c r="A153" s="64" t="s">
        <v>374</v>
      </c>
      <c r="B153" s="16" t="s">
        <v>375</v>
      </c>
      <c r="C153" s="16" t="s">
        <v>335</v>
      </c>
      <c r="D153" s="16" t="s">
        <v>356</v>
      </c>
      <c r="E153" s="17" t="s">
        <v>29</v>
      </c>
      <c r="F153" s="17" t="s">
        <v>35</v>
      </c>
      <c r="G153" s="18">
        <v>10000</v>
      </c>
      <c r="H153" s="14">
        <v>0</v>
      </c>
      <c r="I153" s="14">
        <v>25</v>
      </c>
      <c r="J153" s="14">
        <f t="shared" si="57"/>
        <v>287</v>
      </c>
      <c r="K153" s="14">
        <f t="shared" si="58"/>
        <v>710</v>
      </c>
      <c r="L153" s="14">
        <f t="shared" si="63"/>
        <v>120</v>
      </c>
      <c r="M153" s="14">
        <f t="shared" si="60"/>
        <v>304</v>
      </c>
      <c r="N153" s="14">
        <f t="shared" si="61"/>
        <v>709</v>
      </c>
      <c r="O153" s="14">
        <v>0</v>
      </c>
      <c r="P153" s="14">
        <f t="shared" si="55"/>
        <v>2155</v>
      </c>
      <c r="Q153" s="14">
        <f t="shared" si="64"/>
        <v>616</v>
      </c>
      <c r="R153" s="14">
        <f t="shared" si="59"/>
        <v>1539</v>
      </c>
      <c r="S153" s="68">
        <f t="shared" si="62"/>
        <v>9384</v>
      </c>
      <c r="T153" s="15">
        <v>111</v>
      </c>
    </row>
    <row r="154" spans="1:20" s="69" customFormat="1" ht="21" customHeight="1" thickBot="1" x14ac:dyDescent="0.35">
      <c r="A154" s="64" t="s">
        <v>376</v>
      </c>
      <c r="B154" s="16" t="s">
        <v>377</v>
      </c>
      <c r="C154" s="16" t="s">
        <v>335</v>
      </c>
      <c r="D154" s="16" t="s">
        <v>339</v>
      </c>
      <c r="E154" s="17" t="s">
        <v>34</v>
      </c>
      <c r="F154" s="17" t="s">
        <v>35</v>
      </c>
      <c r="G154" s="18">
        <v>10000</v>
      </c>
      <c r="H154" s="14">
        <v>0</v>
      </c>
      <c r="I154" s="14">
        <v>25</v>
      </c>
      <c r="J154" s="14">
        <f t="shared" si="57"/>
        <v>287</v>
      </c>
      <c r="K154" s="14">
        <f t="shared" si="58"/>
        <v>710</v>
      </c>
      <c r="L154" s="14">
        <f t="shared" si="63"/>
        <v>120</v>
      </c>
      <c r="M154" s="14">
        <f t="shared" si="60"/>
        <v>304</v>
      </c>
      <c r="N154" s="14">
        <f t="shared" si="61"/>
        <v>709</v>
      </c>
      <c r="O154" s="14">
        <v>1350.12</v>
      </c>
      <c r="P154" s="14">
        <f t="shared" si="55"/>
        <v>3505.12</v>
      </c>
      <c r="Q154" s="14">
        <f t="shared" si="64"/>
        <v>1966.12</v>
      </c>
      <c r="R154" s="14">
        <f t="shared" si="59"/>
        <v>1539</v>
      </c>
      <c r="S154" s="68">
        <f t="shared" si="62"/>
        <v>8033.88</v>
      </c>
      <c r="T154" s="15">
        <v>111</v>
      </c>
    </row>
    <row r="155" spans="1:20" s="69" customFormat="1" ht="21" customHeight="1" thickBot="1" x14ac:dyDescent="0.35">
      <c r="A155" s="64" t="s">
        <v>378</v>
      </c>
      <c r="B155" s="16" t="s">
        <v>379</v>
      </c>
      <c r="C155" s="16" t="s">
        <v>335</v>
      </c>
      <c r="D155" s="16" t="s">
        <v>380</v>
      </c>
      <c r="E155" s="17" t="s">
        <v>34</v>
      </c>
      <c r="F155" s="17" t="s">
        <v>35</v>
      </c>
      <c r="G155" s="18">
        <v>13200</v>
      </c>
      <c r="H155" s="14">
        <v>0</v>
      </c>
      <c r="I155" s="14">
        <v>25</v>
      </c>
      <c r="J155" s="14">
        <f t="shared" si="57"/>
        <v>378.84</v>
      </c>
      <c r="K155" s="14">
        <f t="shared" si="58"/>
        <v>937.2</v>
      </c>
      <c r="L155" s="14">
        <f t="shared" si="63"/>
        <v>158.4</v>
      </c>
      <c r="M155" s="14">
        <f t="shared" si="60"/>
        <v>401.28</v>
      </c>
      <c r="N155" s="14">
        <f t="shared" si="61"/>
        <v>935.88000000000011</v>
      </c>
      <c r="O155" s="14">
        <v>0</v>
      </c>
      <c r="P155" s="14">
        <f t="shared" si="55"/>
        <v>2836.6000000000004</v>
      </c>
      <c r="Q155" s="14">
        <f t="shared" si="64"/>
        <v>805.12</v>
      </c>
      <c r="R155" s="14">
        <f t="shared" si="59"/>
        <v>2031.4800000000002</v>
      </c>
      <c r="S155" s="68">
        <f t="shared" si="62"/>
        <v>12394.88</v>
      </c>
      <c r="T155" s="15">
        <v>111</v>
      </c>
    </row>
    <row r="156" spans="1:20" s="69" customFormat="1" ht="21" customHeight="1" thickBot="1" x14ac:dyDescent="0.35">
      <c r="A156" s="64" t="s">
        <v>381</v>
      </c>
      <c r="B156" s="16" t="s">
        <v>382</v>
      </c>
      <c r="C156" s="16" t="s">
        <v>335</v>
      </c>
      <c r="D156" s="16" t="s">
        <v>348</v>
      </c>
      <c r="E156" s="17" t="s">
        <v>34</v>
      </c>
      <c r="F156" s="17" t="s">
        <v>35</v>
      </c>
      <c r="G156" s="18">
        <v>10000</v>
      </c>
      <c r="H156" s="14">
        <v>0</v>
      </c>
      <c r="I156" s="14">
        <v>25</v>
      </c>
      <c r="J156" s="14">
        <f t="shared" si="57"/>
        <v>287</v>
      </c>
      <c r="K156" s="14">
        <f t="shared" si="58"/>
        <v>710</v>
      </c>
      <c r="L156" s="14">
        <f t="shared" si="63"/>
        <v>120</v>
      </c>
      <c r="M156" s="14">
        <f t="shared" si="60"/>
        <v>304</v>
      </c>
      <c r="N156" s="14">
        <f t="shared" si="61"/>
        <v>709</v>
      </c>
      <c r="O156" s="14">
        <v>0</v>
      </c>
      <c r="P156" s="14">
        <f t="shared" si="55"/>
        <v>2155</v>
      </c>
      <c r="Q156" s="14">
        <f t="shared" si="64"/>
        <v>616</v>
      </c>
      <c r="R156" s="14">
        <f t="shared" si="59"/>
        <v>1539</v>
      </c>
      <c r="S156" s="68">
        <f t="shared" si="62"/>
        <v>9384</v>
      </c>
      <c r="T156" s="15">
        <v>111</v>
      </c>
    </row>
    <row r="157" spans="1:20" s="69" customFormat="1" ht="21" customHeight="1" thickBot="1" x14ac:dyDescent="0.35">
      <c r="A157" s="64" t="s">
        <v>383</v>
      </c>
      <c r="B157" s="16" t="s">
        <v>384</v>
      </c>
      <c r="C157" s="16" t="s">
        <v>335</v>
      </c>
      <c r="D157" s="16" t="s">
        <v>339</v>
      </c>
      <c r="E157" s="17" t="s">
        <v>34</v>
      </c>
      <c r="F157" s="17" t="s">
        <v>35</v>
      </c>
      <c r="G157" s="18">
        <v>15000</v>
      </c>
      <c r="H157" s="14">
        <v>0</v>
      </c>
      <c r="I157" s="14">
        <v>25</v>
      </c>
      <c r="J157" s="14">
        <f t="shared" si="57"/>
        <v>430.5</v>
      </c>
      <c r="K157" s="14">
        <f t="shared" si="58"/>
        <v>1065</v>
      </c>
      <c r="L157" s="14">
        <v>180</v>
      </c>
      <c r="M157" s="14">
        <f t="shared" si="60"/>
        <v>456</v>
      </c>
      <c r="N157" s="14">
        <f t="shared" si="61"/>
        <v>1063.5</v>
      </c>
      <c r="O157" s="14">
        <v>1350.12</v>
      </c>
      <c r="P157" s="14">
        <f t="shared" si="55"/>
        <v>4570.12</v>
      </c>
      <c r="Q157" s="14">
        <f t="shared" si="64"/>
        <v>2261.62</v>
      </c>
      <c r="R157" s="14">
        <f t="shared" si="59"/>
        <v>2308.5</v>
      </c>
      <c r="S157" s="68">
        <f>ROUNDUP(G157-Q157,2)</f>
        <v>12738.38</v>
      </c>
      <c r="T157" s="15">
        <v>111</v>
      </c>
    </row>
    <row r="158" spans="1:20" s="69" customFormat="1" ht="21" customHeight="1" thickBot="1" x14ac:dyDescent="0.35">
      <c r="A158" s="64" t="s">
        <v>385</v>
      </c>
      <c r="B158" s="16" t="s">
        <v>386</v>
      </c>
      <c r="C158" s="16" t="s">
        <v>335</v>
      </c>
      <c r="D158" s="16" t="s">
        <v>348</v>
      </c>
      <c r="E158" s="17" t="s">
        <v>34</v>
      </c>
      <c r="F158" s="17" t="s">
        <v>35</v>
      </c>
      <c r="G158" s="18">
        <v>18958.5</v>
      </c>
      <c r="H158" s="14">
        <v>0</v>
      </c>
      <c r="I158" s="14">
        <v>25</v>
      </c>
      <c r="J158" s="14">
        <f t="shared" si="57"/>
        <v>544.11</v>
      </c>
      <c r="K158" s="14">
        <f t="shared" si="58"/>
        <v>1346.06</v>
      </c>
      <c r="L158" s="14">
        <f t="shared" si="63"/>
        <v>227.50200000000001</v>
      </c>
      <c r="M158" s="14">
        <f t="shared" si="60"/>
        <v>576.33839999999998</v>
      </c>
      <c r="N158" s="14">
        <f t="shared" si="61"/>
        <v>1344.1576500000001</v>
      </c>
      <c r="O158" s="14">
        <v>0</v>
      </c>
      <c r="P158" s="14">
        <f t="shared" si="55"/>
        <v>4063.1680500000002</v>
      </c>
      <c r="Q158" s="14">
        <f t="shared" si="64"/>
        <v>1145.45</v>
      </c>
      <c r="R158" s="14">
        <f t="shared" si="59"/>
        <v>2917.71965</v>
      </c>
      <c r="S158" s="68">
        <f t="shared" si="62"/>
        <v>17813.05</v>
      </c>
      <c r="T158" s="15">
        <v>111</v>
      </c>
    </row>
    <row r="159" spans="1:20" s="69" customFormat="1" ht="21" customHeight="1" thickBot="1" x14ac:dyDescent="0.35">
      <c r="A159" s="64" t="s">
        <v>387</v>
      </c>
      <c r="B159" s="16" t="s">
        <v>388</v>
      </c>
      <c r="C159" s="16" t="s">
        <v>335</v>
      </c>
      <c r="D159" s="16" t="s">
        <v>339</v>
      </c>
      <c r="E159" s="17" t="s">
        <v>34</v>
      </c>
      <c r="F159" s="17" t="s">
        <v>35</v>
      </c>
      <c r="G159" s="18">
        <v>10000</v>
      </c>
      <c r="H159" s="14">
        <v>0</v>
      </c>
      <c r="I159" s="14">
        <v>25</v>
      </c>
      <c r="J159" s="14">
        <f t="shared" si="57"/>
        <v>287</v>
      </c>
      <c r="K159" s="14">
        <f t="shared" si="58"/>
        <v>710</v>
      </c>
      <c r="L159" s="14">
        <f t="shared" si="63"/>
        <v>120</v>
      </c>
      <c r="M159" s="14">
        <f t="shared" si="60"/>
        <v>304</v>
      </c>
      <c r="N159" s="14">
        <f t="shared" si="61"/>
        <v>709</v>
      </c>
      <c r="O159" s="14">
        <v>0</v>
      </c>
      <c r="P159" s="14">
        <f t="shared" si="55"/>
        <v>2155</v>
      </c>
      <c r="Q159" s="14">
        <f t="shared" si="64"/>
        <v>616</v>
      </c>
      <c r="R159" s="14">
        <f t="shared" si="59"/>
        <v>1539</v>
      </c>
      <c r="S159" s="68">
        <f t="shared" si="62"/>
        <v>9384</v>
      </c>
      <c r="T159" s="15">
        <v>111</v>
      </c>
    </row>
    <row r="160" spans="1:20" s="69" customFormat="1" ht="21" customHeight="1" thickBot="1" x14ac:dyDescent="0.35">
      <c r="A160" s="64" t="s">
        <v>389</v>
      </c>
      <c r="B160" s="16" t="s">
        <v>390</v>
      </c>
      <c r="C160" s="16" t="s">
        <v>335</v>
      </c>
      <c r="D160" s="16" t="s">
        <v>339</v>
      </c>
      <c r="E160" s="17" t="s">
        <v>29</v>
      </c>
      <c r="F160" s="17" t="s">
        <v>35</v>
      </c>
      <c r="G160" s="18">
        <v>10000</v>
      </c>
      <c r="H160" s="14">
        <v>0</v>
      </c>
      <c r="I160" s="14">
        <v>25</v>
      </c>
      <c r="J160" s="14">
        <f t="shared" si="57"/>
        <v>287</v>
      </c>
      <c r="K160" s="14">
        <f t="shared" si="58"/>
        <v>710</v>
      </c>
      <c r="L160" s="14">
        <f t="shared" si="63"/>
        <v>120</v>
      </c>
      <c r="M160" s="14">
        <f t="shared" si="60"/>
        <v>304</v>
      </c>
      <c r="N160" s="14">
        <f t="shared" si="61"/>
        <v>709</v>
      </c>
      <c r="O160" s="14">
        <v>0</v>
      </c>
      <c r="P160" s="14">
        <f t="shared" si="55"/>
        <v>2155</v>
      </c>
      <c r="Q160" s="14">
        <f t="shared" si="64"/>
        <v>616</v>
      </c>
      <c r="R160" s="14">
        <f t="shared" si="59"/>
        <v>1539</v>
      </c>
      <c r="S160" s="68">
        <f t="shared" si="62"/>
        <v>9384</v>
      </c>
      <c r="T160" s="15">
        <v>111</v>
      </c>
    </row>
    <row r="161" spans="1:20" s="69" customFormat="1" ht="21" customHeight="1" thickBot="1" x14ac:dyDescent="0.35">
      <c r="A161" s="64" t="s">
        <v>391</v>
      </c>
      <c r="B161" s="16" t="s">
        <v>392</v>
      </c>
      <c r="C161" s="16" t="s">
        <v>335</v>
      </c>
      <c r="D161" s="16" t="s">
        <v>348</v>
      </c>
      <c r="E161" s="17" t="s">
        <v>34</v>
      </c>
      <c r="F161" s="17" t="s">
        <v>35</v>
      </c>
      <c r="G161" s="18">
        <v>10000</v>
      </c>
      <c r="H161" s="14">
        <v>0</v>
      </c>
      <c r="I161" s="14">
        <v>25</v>
      </c>
      <c r="J161" s="14">
        <f t="shared" si="57"/>
        <v>287</v>
      </c>
      <c r="K161" s="14">
        <f t="shared" si="58"/>
        <v>710</v>
      </c>
      <c r="L161" s="14">
        <f t="shared" si="63"/>
        <v>120</v>
      </c>
      <c r="M161" s="14">
        <f t="shared" si="60"/>
        <v>304</v>
      </c>
      <c r="N161" s="14">
        <f t="shared" si="61"/>
        <v>709</v>
      </c>
      <c r="O161" s="14">
        <v>1350.12</v>
      </c>
      <c r="P161" s="14">
        <f t="shared" si="55"/>
        <v>3505.12</v>
      </c>
      <c r="Q161" s="14">
        <f t="shared" si="64"/>
        <v>1966.12</v>
      </c>
      <c r="R161" s="14">
        <f t="shared" si="59"/>
        <v>1539</v>
      </c>
      <c r="S161" s="68">
        <f t="shared" si="62"/>
        <v>8033.88</v>
      </c>
      <c r="T161" s="15">
        <v>111</v>
      </c>
    </row>
    <row r="162" spans="1:20" s="69" customFormat="1" ht="21" customHeight="1" thickBot="1" x14ac:dyDescent="0.35">
      <c r="A162" s="64" t="s">
        <v>393</v>
      </c>
      <c r="B162" s="16" t="s">
        <v>394</v>
      </c>
      <c r="C162" s="16" t="s">
        <v>335</v>
      </c>
      <c r="D162" s="16" t="s">
        <v>339</v>
      </c>
      <c r="E162" s="17" t="s">
        <v>29</v>
      </c>
      <c r="F162" s="17" t="s">
        <v>35</v>
      </c>
      <c r="G162" s="18">
        <v>10000</v>
      </c>
      <c r="H162" s="14">
        <v>0</v>
      </c>
      <c r="I162" s="14">
        <v>25</v>
      </c>
      <c r="J162" s="14">
        <f t="shared" si="57"/>
        <v>287</v>
      </c>
      <c r="K162" s="14">
        <f t="shared" si="58"/>
        <v>710</v>
      </c>
      <c r="L162" s="14">
        <f t="shared" si="63"/>
        <v>120</v>
      </c>
      <c r="M162" s="14">
        <f t="shared" si="60"/>
        <v>304</v>
      </c>
      <c r="N162" s="14">
        <f t="shared" si="61"/>
        <v>709</v>
      </c>
      <c r="O162" s="14">
        <v>0</v>
      </c>
      <c r="P162" s="14">
        <f t="shared" si="55"/>
        <v>2155</v>
      </c>
      <c r="Q162" s="14">
        <f t="shared" si="64"/>
        <v>616</v>
      </c>
      <c r="R162" s="14">
        <f t="shared" si="59"/>
        <v>1539</v>
      </c>
      <c r="S162" s="68">
        <f t="shared" si="62"/>
        <v>9384</v>
      </c>
      <c r="T162" s="15">
        <v>111</v>
      </c>
    </row>
    <row r="163" spans="1:20" s="69" customFormat="1" ht="21" customHeight="1" thickBot="1" x14ac:dyDescent="0.35">
      <c r="A163" s="64" t="s">
        <v>395</v>
      </c>
      <c r="B163" s="16" t="s">
        <v>898</v>
      </c>
      <c r="C163" s="16" t="s">
        <v>335</v>
      </c>
      <c r="D163" s="16" t="s">
        <v>339</v>
      </c>
      <c r="E163" s="17" t="s">
        <v>34</v>
      </c>
      <c r="F163" s="17" t="s">
        <v>35</v>
      </c>
      <c r="G163" s="18">
        <v>10000</v>
      </c>
      <c r="H163" s="14">
        <v>0</v>
      </c>
      <c r="I163" s="14">
        <v>25</v>
      </c>
      <c r="J163" s="14">
        <f t="shared" si="57"/>
        <v>287</v>
      </c>
      <c r="K163" s="14">
        <f t="shared" si="58"/>
        <v>710</v>
      </c>
      <c r="L163" s="14">
        <f t="shared" si="63"/>
        <v>120</v>
      </c>
      <c r="M163" s="14">
        <f t="shared" si="60"/>
        <v>304</v>
      </c>
      <c r="N163" s="14">
        <f t="shared" si="61"/>
        <v>709</v>
      </c>
      <c r="O163" s="14">
        <v>0</v>
      </c>
      <c r="P163" s="14">
        <f t="shared" ref="P163:P193" si="65">+H163+I163+J163+K163+L163+M163+N163+O163</f>
        <v>2155</v>
      </c>
      <c r="Q163" s="14">
        <f t="shared" si="64"/>
        <v>616</v>
      </c>
      <c r="R163" s="14">
        <f t="shared" si="59"/>
        <v>1539</v>
      </c>
      <c r="S163" s="68">
        <f t="shared" si="62"/>
        <v>9384</v>
      </c>
      <c r="T163" s="15">
        <v>111</v>
      </c>
    </row>
    <row r="164" spans="1:20" s="69" customFormat="1" ht="21" customHeight="1" thickBot="1" x14ac:dyDescent="0.35">
      <c r="A164" s="64" t="s">
        <v>396</v>
      </c>
      <c r="B164" s="16" t="s">
        <v>397</v>
      </c>
      <c r="C164" s="16" t="s">
        <v>335</v>
      </c>
      <c r="D164" s="16" t="s">
        <v>339</v>
      </c>
      <c r="E164" s="17" t="s">
        <v>34</v>
      </c>
      <c r="F164" s="17" t="s">
        <v>35</v>
      </c>
      <c r="G164" s="18">
        <v>10000</v>
      </c>
      <c r="H164" s="14">
        <v>0</v>
      </c>
      <c r="I164" s="14">
        <v>25</v>
      </c>
      <c r="J164" s="14">
        <f t="shared" si="57"/>
        <v>287</v>
      </c>
      <c r="K164" s="14">
        <f t="shared" si="58"/>
        <v>710</v>
      </c>
      <c r="L164" s="14">
        <f t="shared" si="63"/>
        <v>120</v>
      </c>
      <c r="M164" s="14">
        <f t="shared" si="60"/>
        <v>304</v>
      </c>
      <c r="N164" s="14">
        <f t="shared" si="61"/>
        <v>709</v>
      </c>
      <c r="O164" s="14">
        <v>0</v>
      </c>
      <c r="P164" s="14">
        <f t="shared" si="65"/>
        <v>2155</v>
      </c>
      <c r="Q164" s="14">
        <f t="shared" si="64"/>
        <v>616</v>
      </c>
      <c r="R164" s="14">
        <f t="shared" si="59"/>
        <v>1539</v>
      </c>
      <c r="S164" s="68">
        <f t="shared" si="62"/>
        <v>9384</v>
      </c>
      <c r="T164" s="15">
        <v>111</v>
      </c>
    </row>
    <row r="165" spans="1:20" s="69" customFormat="1" ht="21" customHeight="1" thickBot="1" x14ac:dyDescent="0.35">
      <c r="A165" s="64" t="s">
        <v>398</v>
      </c>
      <c r="B165" s="16" t="s">
        <v>399</v>
      </c>
      <c r="C165" s="16" t="s">
        <v>335</v>
      </c>
      <c r="D165" s="16" t="s">
        <v>348</v>
      </c>
      <c r="E165" s="17" t="s">
        <v>34</v>
      </c>
      <c r="F165" s="17" t="s">
        <v>35</v>
      </c>
      <c r="G165" s="18">
        <v>10000</v>
      </c>
      <c r="H165" s="14">
        <v>0</v>
      </c>
      <c r="I165" s="14">
        <v>25</v>
      </c>
      <c r="J165" s="14">
        <f t="shared" si="57"/>
        <v>287</v>
      </c>
      <c r="K165" s="14">
        <f t="shared" si="58"/>
        <v>710</v>
      </c>
      <c r="L165" s="14">
        <f t="shared" si="63"/>
        <v>120</v>
      </c>
      <c r="M165" s="14">
        <f t="shared" si="60"/>
        <v>304</v>
      </c>
      <c r="N165" s="14">
        <f t="shared" si="61"/>
        <v>709</v>
      </c>
      <c r="O165" s="14">
        <v>0</v>
      </c>
      <c r="P165" s="14">
        <f t="shared" si="65"/>
        <v>2155</v>
      </c>
      <c r="Q165" s="14">
        <f t="shared" si="64"/>
        <v>616</v>
      </c>
      <c r="R165" s="14">
        <f t="shared" si="59"/>
        <v>1539</v>
      </c>
      <c r="S165" s="68">
        <f t="shared" si="62"/>
        <v>9384</v>
      </c>
      <c r="T165" s="15">
        <v>111</v>
      </c>
    </row>
    <row r="166" spans="1:20" s="69" customFormat="1" ht="21" customHeight="1" thickBot="1" x14ac:dyDescent="0.35">
      <c r="A166" s="64" t="s">
        <v>400</v>
      </c>
      <c r="B166" s="16" t="s">
        <v>401</v>
      </c>
      <c r="C166" s="16" t="s">
        <v>335</v>
      </c>
      <c r="D166" s="16" t="s">
        <v>339</v>
      </c>
      <c r="E166" s="17" t="s">
        <v>34</v>
      </c>
      <c r="F166" s="17" t="s">
        <v>35</v>
      </c>
      <c r="G166" s="18">
        <v>13000</v>
      </c>
      <c r="H166" s="14">
        <v>0</v>
      </c>
      <c r="I166" s="14">
        <v>25</v>
      </c>
      <c r="J166" s="14">
        <f t="shared" si="57"/>
        <v>373.1</v>
      </c>
      <c r="K166" s="14">
        <f t="shared" si="58"/>
        <v>923</v>
      </c>
      <c r="L166" s="14">
        <f t="shared" si="63"/>
        <v>156</v>
      </c>
      <c r="M166" s="14">
        <f t="shared" si="60"/>
        <v>395.2</v>
      </c>
      <c r="N166" s="14">
        <f t="shared" si="61"/>
        <v>921.7</v>
      </c>
      <c r="O166" s="14">
        <v>0</v>
      </c>
      <c r="P166" s="14">
        <f t="shared" si="65"/>
        <v>2794</v>
      </c>
      <c r="Q166" s="14">
        <f t="shared" si="64"/>
        <v>793.3</v>
      </c>
      <c r="R166" s="14">
        <f t="shared" si="59"/>
        <v>2000.7</v>
      </c>
      <c r="S166" s="68">
        <f t="shared" si="62"/>
        <v>12206.7</v>
      </c>
      <c r="T166" s="15">
        <v>111</v>
      </c>
    </row>
    <row r="167" spans="1:20" s="69" customFormat="1" ht="21" customHeight="1" thickBot="1" x14ac:dyDescent="0.35">
      <c r="A167" s="64" t="s">
        <v>402</v>
      </c>
      <c r="B167" s="16" t="s">
        <v>403</v>
      </c>
      <c r="C167" s="16" t="s">
        <v>335</v>
      </c>
      <c r="D167" s="16" t="s">
        <v>54</v>
      </c>
      <c r="E167" s="17" t="s">
        <v>29</v>
      </c>
      <c r="F167" s="17" t="s">
        <v>35</v>
      </c>
      <c r="G167" s="18">
        <v>25000</v>
      </c>
      <c r="H167" s="14">
        <v>0</v>
      </c>
      <c r="I167" s="14">
        <v>25</v>
      </c>
      <c r="J167" s="14">
        <f t="shared" si="57"/>
        <v>717.5</v>
      </c>
      <c r="K167" s="14">
        <f t="shared" si="58"/>
        <v>1775</v>
      </c>
      <c r="L167" s="14">
        <f t="shared" si="63"/>
        <v>300</v>
      </c>
      <c r="M167" s="14">
        <f t="shared" si="60"/>
        <v>760</v>
      </c>
      <c r="N167" s="14">
        <f t="shared" si="61"/>
        <v>1772.5000000000002</v>
      </c>
      <c r="O167" s="14">
        <v>0</v>
      </c>
      <c r="P167" s="14">
        <f t="shared" si="65"/>
        <v>5350</v>
      </c>
      <c r="Q167" s="14">
        <f t="shared" si="64"/>
        <v>1502.5</v>
      </c>
      <c r="R167" s="14">
        <f t="shared" si="59"/>
        <v>3847.5</v>
      </c>
      <c r="S167" s="68">
        <f t="shared" si="62"/>
        <v>23497.5</v>
      </c>
      <c r="T167" s="15">
        <v>111</v>
      </c>
    </row>
    <row r="168" spans="1:20" s="69" customFormat="1" ht="21" thickBot="1" x14ac:dyDescent="0.35">
      <c r="A168" s="64" t="s">
        <v>404</v>
      </c>
      <c r="B168" s="16" t="s">
        <v>405</v>
      </c>
      <c r="C168" s="16" t="s">
        <v>335</v>
      </c>
      <c r="D168" s="16" t="s">
        <v>361</v>
      </c>
      <c r="E168" s="17" t="s">
        <v>29</v>
      </c>
      <c r="F168" s="17" t="s">
        <v>35</v>
      </c>
      <c r="G168" s="18">
        <v>30000</v>
      </c>
      <c r="H168" s="14">
        <v>0</v>
      </c>
      <c r="I168" s="14">
        <v>25</v>
      </c>
      <c r="J168" s="14">
        <f t="shared" si="57"/>
        <v>861</v>
      </c>
      <c r="K168" s="14">
        <f t="shared" si="58"/>
        <v>2130</v>
      </c>
      <c r="L168" s="14">
        <f t="shared" si="63"/>
        <v>360</v>
      </c>
      <c r="M168" s="14">
        <f t="shared" si="60"/>
        <v>912</v>
      </c>
      <c r="N168" s="14">
        <f t="shared" si="61"/>
        <v>2127</v>
      </c>
      <c r="O168" s="14">
        <v>0</v>
      </c>
      <c r="P168" s="14">
        <f t="shared" si="65"/>
        <v>6415</v>
      </c>
      <c r="Q168" s="14">
        <f t="shared" si="64"/>
        <v>1798</v>
      </c>
      <c r="R168" s="14">
        <f t="shared" si="59"/>
        <v>4617</v>
      </c>
      <c r="S168" s="68">
        <f t="shared" si="62"/>
        <v>28202</v>
      </c>
      <c r="T168" s="15">
        <v>111</v>
      </c>
    </row>
    <row r="169" spans="1:20" s="69" customFormat="1" ht="21" customHeight="1" thickBot="1" x14ac:dyDescent="0.35">
      <c r="A169" s="64" t="s">
        <v>406</v>
      </c>
      <c r="B169" s="16" t="s">
        <v>407</v>
      </c>
      <c r="C169" s="16" t="s">
        <v>335</v>
      </c>
      <c r="D169" s="16" t="s">
        <v>339</v>
      </c>
      <c r="E169" s="17" t="s">
        <v>34</v>
      </c>
      <c r="F169" s="17" t="s">
        <v>35</v>
      </c>
      <c r="G169" s="18">
        <v>12000</v>
      </c>
      <c r="H169" s="14">
        <v>0</v>
      </c>
      <c r="I169" s="14">
        <v>25</v>
      </c>
      <c r="J169" s="14">
        <f t="shared" ref="J169" si="66">ROUNDUP(G169*2.87%,2)</f>
        <v>344.4</v>
      </c>
      <c r="K169" s="14">
        <f t="shared" ref="K169" si="67">ROUNDUP(G169*7.1%,2)</f>
        <v>852</v>
      </c>
      <c r="L169" s="14">
        <f t="shared" ref="L169" si="68">+G169*1.2%</f>
        <v>144</v>
      </c>
      <c r="M169" s="14">
        <f t="shared" ref="M169" si="69">+G169*3.04%</f>
        <v>364.8</v>
      </c>
      <c r="N169" s="14">
        <f t="shared" ref="N169" si="70">+G169*7.09%</f>
        <v>850.80000000000007</v>
      </c>
      <c r="O169" s="14">
        <v>0</v>
      </c>
      <c r="P169" s="14">
        <f t="shared" si="65"/>
        <v>2581</v>
      </c>
      <c r="Q169" s="14">
        <f t="shared" si="64"/>
        <v>734.2</v>
      </c>
      <c r="R169" s="14">
        <f t="shared" ref="R169" si="71">+K169+L169+N169</f>
        <v>1846.8000000000002</v>
      </c>
      <c r="S169" s="68">
        <f t="shared" ref="S169" si="72">ROUNDUP(G169-Q169,2)</f>
        <v>11265.8</v>
      </c>
      <c r="T169" s="15">
        <v>111</v>
      </c>
    </row>
    <row r="170" spans="1:20" s="69" customFormat="1" ht="21" customHeight="1" thickBot="1" x14ac:dyDescent="0.35">
      <c r="A170" s="64" t="s">
        <v>903</v>
      </c>
      <c r="B170" s="16" t="s">
        <v>904</v>
      </c>
      <c r="C170" s="16" t="s">
        <v>335</v>
      </c>
      <c r="D170" s="16" t="s">
        <v>339</v>
      </c>
      <c r="E170" s="17" t="s">
        <v>34</v>
      </c>
      <c r="F170" s="17" t="s">
        <v>35</v>
      </c>
      <c r="G170" s="18">
        <v>12000</v>
      </c>
      <c r="H170" s="14">
        <v>0</v>
      </c>
      <c r="I170" s="14">
        <v>25</v>
      </c>
      <c r="J170" s="14">
        <f t="shared" si="57"/>
        <v>344.4</v>
      </c>
      <c r="K170" s="14">
        <f t="shared" si="58"/>
        <v>852</v>
      </c>
      <c r="L170" s="14">
        <f t="shared" si="63"/>
        <v>144</v>
      </c>
      <c r="M170" s="14">
        <f t="shared" si="60"/>
        <v>364.8</v>
      </c>
      <c r="N170" s="14">
        <f t="shared" si="61"/>
        <v>850.80000000000007</v>
      </c>
      <c r="O170" s="14">
        <v>0</v>
      </c>
      <c r="P170" s="14">
        <f t="shared" si="65"/>
        <v>2581</v>
      </c>
      <c r="Q170" s="14">
        <f t="shared" si="64"/>
        <v>734.2</v>
      </c>
      <c r="R170" s="14">
        <f t="shared" si="59"/>
        <v>1846.8000000000002</v>
      </c>
      <c r="S170" s="68">
        <f t="shared" si="62"/>
        <v>11265.8</v>
      </c>
      <c r="T170" s="15">
        <v>111</v>
      </c>
    </row>
    <row r="171" spans="1:20" s="69" customFormat="1" ht="21" customHeight="1" thickBot="1" x14ac:dyDescent="0.35">
      <c r="A171" s="64" t="s">
        <v>412</v>
      </c>
      <c r="B171" s="16" t="s">
        <v>413</v>
      </c>
      <c r="C171" s="16" t="s">
        <v>410</v>
      </c>
      <c r="D171" s="16" t="s">
        <v>58</v>
      </c>
      <c r="E171" s="17" t="s">
        <v>34</v>
      </c>
      <c r="F171" s="17" t="s">
        <v>35</v>
      </c>
      <c r="G171" s="18">
        <v>25000</v>
      </c>
      <c r="H171" s="14">
        <v>0</v>
      </c>
      <c r="I171" s="14">
        <v>25</v>
      </c>
      <c r="J171" s="14">
        <f t="shared" si="57"/>
        <v>717.5</v>
      </c>
      <c r="K171" s="14">
        <f t="shared" si="58"/>
        <v>1775</v>
      </c>
      <c r="L171" s="14">
        <f t="shared" si="63"/>
        <v>300</v>
      </c>
      <c r="M171" s="14">
        <f t="shared" si="60"/>
        <v>760</v>
      </c>
      <c r="N171" s="14">
        <f t="shared" si="61"/>
        <v>1772.5000000000002</v>
      </c>
      <c r="O171" s="14">
        <v>0</v>
      </c>
      <c r="P171" s="14">
        <f t="shared" si="65"/>
        <v>5350</v>
      </c>
      <c r="Q171" s="14">
        <f t="shared" si="64"/>
        <v>1502.5</v>
      </c>
      <c r="R171" s="14">
        <f t="shared" si="59"/>
        <v>3847.5</v>
      </c>
      <c r="S171" s="68">
        <f t="shared" si="62"/>
        <v>23497.5</v>
      </c>
      <c r="T171" s="15">
        <v>111</v>
      </c>
    </row>
    <row r="172" spans="1:20" s="67" customFormat="1" ht="21" customHeight="1" thickBot="1" x14ac:dyDescent="0.35">
      <c r="A172" s="64" t="s">
        <v>31</v>
      </c>
      <c r="B172" s="51" t="s">
        <v>32</v>
      </c>
      <c r="C172" s="16" t="s">
        <v>410</v>
      </c>
      <c r="D172" s="51" t="s">
        <v>33</v>
      </c>
      <c r="E172" s="52" t="s">
        <v>34</v>
      </c>
      <c r="F172" s="52" t="s">
        <v>35</v>
      </c>
      <c r="G172" s="53">
        <v>28000</v>
      </c>
      <c r="H172" s="14">
        <v>0</v>
      </c>
      <c r="I172" s="14">
        <v>25</v>
      </c>
      <c r="J172" s="14">
        <f>ROUNDUP(G172*2.87%,2)</f>
        <v>803.6</v>
      </c>
      <c r="K172" s="14">
        <f>ROUNDUP(G172*7.1%,2)</f>
        <v>1988</v>
      </c>
      <c r="L172" s="14">
        <f>240+96</f>
        <v>336</v>
      </c>
      <c r="M172" s="14">
        <f>+G172*3.04%</f>
        <v>851.2</v>
      </c>
      <c r="N172" s="14">
        <f>+G172*7.09%</f>
        <v>1985.2</v>
      </c>
      <c r="O172" s="14">
        <v>0</v>
      </c>
      <c r="P172" s="14">
        <f>+H172+I172+J172+K172+L172+M172+N172+O172</f>
        <v>5989</v>
      </c>
      <c r="Q172" s="14">
        <f>ROUNDUP(H172+I172+J172+M172+O172,2)</f>
        <v>1679.8</v>
      </c>
      <c r="R172" s="14">
        <f>+K172+L172+N172</f>
        <v>4309.2</v>
      </c>
      <c r="S172" s="66">
        <f>ROUNDUP(G172-Q172,2)</f>
        <v>26320.2</v>
      </c>
      <c r="T172" s="15">
        <v>111</v>
      </c>
    </row>
    <row r="173" spans="1:20" s="69" customFormat="1" ht="21" customHeight="1" thickBot="1" x14ac:dyDescent="0.35">
      <c r="A173" s="64" t="s">
        <v>901</v>
      </c>
      <c r="B173" s="16" t="s">
        <v>902</v>
      </c>
      <c r="C173" s="16" t="s">
        <v>410</v>
      </c>
      <c r="D173" s="16" t="s">
        <v>67</v>
      </c>
      <c r="E173" s="17" t="s">
        <v>29</v>
      </c>
      <c r="F173" s="17" t="s">
        <v>35</v>
      </c>
      <c r="G173" s="18">
        <v>30000</v>
      </c>
      <c r="H173" s="14">
        <v>0</v>
      </c>
      <c r="I173" s="14">
        <v>25</v>
      </c>
      <c r="J173" s="14">
        <f>ROUNDUP(G173*2.87%,2)</f>
        <v>861</v>
      </c>
      <c r="K173" s="14">
        <f>ROUNDUP(G173*7.1%,2)</f>
        <v>2130</v>
      </c>
      <c r="L173" s="14">
        <f>+G173*1.2%</f>
        <v>360</v>
      </c>
      <c r="M173" s="14">
        <f>+G173*3.04%</f>
        <v>912</v>
      </c>
      <c r="N173" s="14">
        <f>+G173*7.09%</f>
        <v>2127</v>
      </c>
      <c r="O173" s="14">
        <v>0</v>
      </c>
      <c r="P173" s="14">
        <f t="shared" si="65"/>
        <v>6415</v>
      </c>
      <c r="Q173" s="14">
        <f t="shared" si="64"/>
        <v>1798</v>
      </c>
      <c r="R173" s="14">
        <f>+K173+L173+N173</f>
        <v>4617</v>
      </c>
      <c r="S173" s="68">
        <f>ROUNDUP(G173-Q173,2)</f>
        <v>28202</v>
      </c>
      <c r="T173" s="15">
        <v>111</v>
      </c>
    </row>
    <row r="174" spans="1:20" s="69" customFormat="1" ht="21" customHeight="1" thickBot="1" x14ac:dyDescent="0.35">
      <c r="A174" s="64" t="s">
        <v>414</v>
      </c>
      <c r="B174" s="16" t="s">
        <v>415</v>
      </c>
      <c r="C174" s="16" t="s">
        <v>416</v>
      </c>
      <c r="D174" s="16" t="s">
        <v>417</v>
      </c>
      <c r="E174" s="17" t="s">
        <v>29</v>
      </c>
      <c r="F174" s="17" t="s">
        <v>35</v>
      </c>
      <c r="G174" s="18">
        <v>25000</v>
      </c>
      <c r="H174" s="14">
        <v>0</v>
      </c>
      <c r="I174" s="14">
        <v>25</v>
      </c>
      <c r="J174" s="14">
        <f t="shared" si="57"/>
        <v>717.5</v>
      </c>
      <c r="K174" s="14">
        <f t="shared" si="58"/>
        <v>1775</v>
      </c>
      <c r="L174" s="14">
        <f t="shared" si="63"/>
        <v>300</v>
      </c>
      <c r="M174" s="14">
        <f t="shared" si="60"/>
        <v>760</v>
      </c>
      <c r="N174" s="14">
        <f t="shared" si="61"/>
        <v>1772.5000000000002</v>
      </c>
      <c r="O174" s="14">
        <v>0</v>
      </c>
      <c r="P174" s="14">
        <f t="shared" si="65"/>
        <v>5350</v>
      </c>
      <c r="Q174" s="14">
        <f t="shared" si="64"/>
        <v>1502.5</v>
      </c>
      <c r="R174" s="14">
        <f t="shared" si="59"/>
        <v>3847.5</v>
      </c>
      <c r="S174" s="68">
        <f t="shared" si="62"/>
        <v>23497.5</v>
      </c>
      <c r="T174" s="15">
        <v>111</v>
      </c>
    </row>
    <row r="175" spans="1:20" s="69" customFormat="1" ht="21" customHeight="1" thickBot="1" x14ac:dyDescent="0.35">
      <c r="A175" s="64" t="s">
        <v>418</v>
      </c>
      <c r="B175" s="16" t="s">
        <v>419</v>
      </c>
      <c r="C175" s="16" t="s">
        <v>416</v>
      </c>
      <c r="D175" s="16" t="s">
        <v>420</v>
      </c>
      <c r="E175" s="17" t="s">
        <v>29</v>
      </c>
      <c r="F175" s="17" t="s">
        <v>35</v>
      </c>
      <c r="G175" s="18">
        <v>15000</v>
      </c>
      <c r="H175" s="14">
        <v>0</v>
      </c>
      <c r="I175" s="14">
        <v>25</v>
      </c>
      <c r="J175" s="14">
        <f t="shared" si="57"/>
        <v>430.5</v>
      </c>
      <c r="K175" s="14">
        <f t="shared" si="58"/>
        <v>1065</v>
      </c>
      <c r="L175" s="14">
        <f t="shared" si="63"/>
        <v>180</v>
      </c>
      <c r="M175" s="14">
        <f t="shared" si="60"/>
        <v>456</v>
      </c>
      <c r="N175" s="14">
        <f t="shared" si="61"/>
        <v>1063.5</v>
      </c>
      <c r="O175" s="14">
        <v>0</v>
      </c>
      <c r="P175" s="14">
        <f t="shared" si="65"/>
        <v>3220</v>
      </c>
      <c r="Q175" s="14">
        <f t="shared" si="64"/>
        <v>911.5</v>
      </c>
      <c r="R175" s="14">
        <f t="shared" si="59"/>
        <v>2308.5</v>
      </c>
      <c r="S175" s="68">
        <f t="shared" si="62"/>
        <v>14088.5</v>
      </c>
      <c r="T175" s="15">
        <v>111</v>
      </c>
    </row>
    <row r="176" spans="1:20" s="69" customFormat="1" ht="21" customHeight="1" thickBot="1" x14ac:dyDescent="0.35">
      <c r="A176" s="64" t="s">
        <v>421</v>
      </c>
      <c r="B176" s="16" t="s">
        <v>422</v>
      </c>
      <c r="C176" s="16" t="s">
        <v>416</v>
      </c>
      <c r="D176" s="16" t="s">
        <v>420</v>
      </c>
      <c r="E176" s="17" t="s">
        <v>29</v>
      </c>
      <c r="F176" s="17" t="s">
        <v>35</v>
      </c>
      <c r="G176" s="18">
        <v>15000</v>
      </c>
      <c r="H176" s="14">
        <v>0</v>
      </c>
      <c r="I176" s="14">
        <v>25</v>
      </c>
      <c r="J176" s="14">
        <f t="shared" si="57"/>
        <v>430.5</v>
      </c>
      <c r="K176" s="14">
        <f t="shared" si="58"/>
        <v>1065</v>
      </c>
      <c r="L176" s="14">
        <f t="shared" si="63"/>
        <v>180</v>
      </c>
      <c r="M176" s="14">
        <f t="shared" si="60"/>
        <v>456</v>
      </c>
      <c r="N176" s="14">
        <f t="shared" si="61"/>
        <v>1063.5</v>
      </c>
      <c r="O176" s="14">
        <v>0</v>
      </c>
      <c r="P176" s="14">
        <f t="shared" si="65"/>
        <v>3220</v>
      </c>
      <c r="Q176" s="14">
        <f t="shared" si="64"/>
        <v>911.5</v>
      </c>
      <c r="R176" s="14">
        <f t="shared" si="59"/>
        <v>2308.5</v>
      </c>
      <c r="S176" s="68">
        <f t="shared" si="62"/>
        <v>14088.5</v>
      </c>
      <c r="T176" s="15">
        <v>111</v>
      </c>
    </row>
    <row r="177" spans="1:20" s="69" customFormat="1" ht="21" customHeight="1" thickBot="1" x14ac:dyDescent="0.35">
      <c r="A177" s="64" t="s">
        <v>423</v>
      </c>
      <c r="B177" s="16" t="s">
        <v>424</v>
      </c>
      <c r="C177" s="16" t="s">
        <v>416</v>
      </c>
      <c r="D177" s="16" t="s">
        <v>420</v>
      </c>
      <c r="E177" s="17" t="s">
        <v>29</v>
      </c>
      <c r="F177" s="17" t="s">
        <v>35</v>
      </c>
      <c r="G177" s="18">
        <v>15000</v>
      </c>
      <c r="H177" s="14">
        <v>0</v>
      </c>
      <c r="I177" s="14">
        <v>25</v>
      </c>
      <c r="J177" s="14">
        <f t="shared" si="57"/>
        <v>430.5</v>
      </c>
      <c r="K177" s="14">
        <f t="shared" si="58"/>
        <v>1065</v>
      </c>
      <c r="L177" s="14">
        <f t="shared" si="63"/>
        <v>180</v>
      </c>
      <c r="M177" s="14">
        <f t="shared" si="60"/>
        <v>456</v>
      </c>
      <c r="N177" s="14">
        <f t="shared" si="61"/>
        <v>1063.5</v>
      </c>
      <c r="O177" s="14">
        <v>0</v>
      </c>
      <c r="P177" s="14">
        <f t="shared" si="65"/>
        <v>3220</v>
      </c>
      <c r="Q177" s="14">
        <f t="shared" si="64"/>
        <v>911.5</v>
      </c>
      <c r="R177" s="14">
        <f t="shared" si="59"/>
        <v>2308.5</v>
      </c>
      <c r="S177" s="68">
        <f t="shared" si="62"/>
        <v>14088.5</v>
      </c>
      <c r="T177" s="15">
        <v>111</v>
      </c>
    </row>
    <row r="178" spans="1:20" s="69" customFormat="1" ht="21" customHeight="1" thickBot="1" x14ac:dyDescent="0.35">
      <c r="A178" s="64" t="s">
        <v>425</v>
      </c>
      <c r="B178" s="16" t="s">
        <v>426</v>
      </c>
      <c r="C178" s="16" t="s">
        <v>416</v>
      </c>
      <c r="D178" s="16" t="s">
        <v>420</v>
      </c>
      <c r="E178" s="17" t="s">
        <v>29</v>
      </c>
      <c r="F178" s="17" t="s">
        <v>35</v>
      </c>
      <c r="G178" s="18">
        <v>15000</v>
      </c>
      <c r="H178" s="14">
        <v>0</v>
      </c>
      <c r="I178" s="14">
        <v>25</v>
      </c>
      <c r="J178" s="14">
        <f t="shared" si="57"/>
        <v>430.5</v>
      </c>
      <c r="K178" s="14">
        <f t="shared" si="58"/>
        <v>1065</v>
      </c>
      <c r="L178" s="14">
        <f t="shared" si="63"/>
        <v>180</v>
      </c>
      <c r="M178" s="14">
        <f t="shared" si="60"/>
        <v>456</v>
      </c>
      <c r="N178" s="14">
        <f t="shared" si="61"/>
        <v>1063.5</v>
      </c>
      <c r="O178" s="14">
        <v>0</v>
      </c>
      <c r="P178" s="14">
        <f t="shared" si="65"/>
        <v>3220</v>
      </c>
      <c r="Q178" s="14">
        <f t="shared" si="64"/>
        <v>911.5</v>
      </c>
      <c r="R178" s="14">
        <f t="shared" si="59"/>
        <v>2308.5</v>
      </c>
      <c r="S178" s="68">
        <f t="shared" si="62"/>
        <v>14088.5</v>
      </c>
      <c r="T178" s="15">
        <v>111</v>
      </c>
    </row>
    <row r="179" spans="1:20" s="69" customFormat="1" ht="21" customHeight="1" thickBot="1" x14ac:dyDescent="0.35">
      <c r="A179" s="64" t="s">
        <v>427</v>
      </c>
      <c r="B179" s="16" t="s">
        <v>428</v>
      </c>
      <c r="C179" s="16" t="s">
        <v>416</v>
      </c>
      <c r="D179" s="16" t="s">
        <v>420</v>
      </c>
      <c r="E179" s="17" t="s">
        <v>29</v>
      </c>
      <c r="F179" s="17" t="s">
        <v>35</v>
      </c>
      <c r="G179" s="18">
        <v>15000</v>
      </c>
      <c r="H179" s="14">
        <v>0</v>
      </c>
      <c r="I179" s="14">
        <v>25</v>
      </c>
      <c r="J179" s="14">
        <f t="shared" si="57"/>
        <v>430.5</v>
      </c>
      <c r="K179" s="14">
        <f t="shared" si="58"/>
        <v>1065</v>
      </c>
      <c r="L179" s="14">
        <f t="shared" si="63"/>
        <v>180</v>
      </c>
      <c r="M179" s="14">
        <f t="shared" si="60"/>
        <v>456</v>
      </c>
      <c r="N179" s="14">
        <f t="shared" si="61"/>
        <v>1063.5</v>
      </c>
      <c r="O179" s="14">
        <v>0</v>
      </c>
      <c r="P179" s="14">
        <f t="shared" si="65"/>
        <v>3220</v>
      </c>
      <c r="Q179" s="14">
        <f t="shared" si="64"/>
        <v>911.5</v>
      </c>
      <c r="R179" s="14">
        <f t="shared" si="59"/>
        <v>2308.5</v>
      </c>
      <c r="S179" s="68">
        <f t="shared" si="62"/>
        <v>14088.5</v>
      </c>
      <c r="T179" s="15">
        <v>111</v>
      </c>
    </row>
    <row r="180" spans="1:20" s="69" customFormat="1" ht="21" customHeight="1" thickBot="1" x14ac:dyDescent="0.35">
      <c r="A180" s="64" t="s">
        <v>429</v>
      </c>
      <c r="B180" s="16" t="s">
        <v>430</v>
      </c>
      <c r="C180" s="16" t="s">
        <v>416</v>
      </c>
      <c r="D180" s="16" t="s">
        <v>420</v>
      </c>
      <c r="E180" s="17" t="s">
        <v>29</v>
      </c>
      <c r="F180" s="17" t="s">
        <v>35</v>
      </c>
      <c r="G180" s="18">
        <v>15000</v>
      </c>
      <c r="H180" s="14">
        <v>0</v>
      </c>
      <c r="I180" s="14">
        <v>25</v>
      </c>
      <c r="J180" s="14">
        <f t="shared" si="57"/>
        <v>430.5</v>
      </c>
      <c r="K180" s="14">
        <f t="shared" si="58"/>
        <v>1065</v>
      </c>
      <c r="L180" s="14">
        <f t="shared" si="63"/>
        <v>180</v>
      </c>
      <c r="M180" s="14">
        <f t="shared" si="60"/>
        <v>456</v>
      </c>
      <c r="N180" s="14">
        <f t="shared" si="61"/>
        <v>1063.5</v>
      </c>
      <c r="O180" s="14">
        <v>0</v>
      </c>
      <c r="P180" s="14">
        <f t="shared" si="65"/>
        <v>3220</v>
      </c>
      <c r="Q180" s="14">
        <f t="shared" si="64"/>
        <v>911.5</v>
      </c>
      <c r="R180" s="14">
        <f t="shared" si="59"/>
        <v>2308.5</v>
      </c>
      <c r="S180" s="68">
        <f t="shared" si="62"/>
        <v>14088.5</v>
      </c>
      <c r="T180" s="15">
        <v>111</v>
      </c>
    </row>
    <row r="181" spans="1:20" s="69" customFormat="1" ht="21" customHeight="1" thickBot="1" x14ac:dyDescent="0.35">
      <c r="A181" s="64" t="s">
        <v>442</v>
      </c>
      <c r="B181" s="16" t="s">
        <v>443</v>
      </c>
      <c r="C181" s="16" t="s">
        <v>416</v>
      </c>
      <c r="D181" s="16" t="s">
        <v>444</v>
      </c>
      <c r="E181" s="17" t="s">
        <v>29</v>
      </c>
      <c r="F181" s="17" t="s">
        <v>35</v>
      </c>
      <c r="G181" s="18">
        <v>20000</v>
      </c>
      <c r="H181" s="14">
        <v>0</v>
      </c>
      <c r="I181" s="14">
        <v>25</v>
      </c>
      <c r="J181" s="14">
        <f t="shared" ref="J181" si="73">ROUNDUP(G181*2.87%,2)</f>
        <v>574</v>
      </c>
      <c r="K181" s="14">
        <f t="shared" ref="K181" si="74">ROUNDUP(G181*7.1%,2)</f>
        <v>1420</v>
      </c>
      <c r="L181" s="14">
        <f t="shared" ref="L181" si="75">+G181*1.2%</f>
        <v>240</v>
      </c>
      <c r="M181" s="14">
        <f t="shared" ref="M181" si="76">+G181*3.04%</f>
        <v>608</v>
      </c>
      <c r="N181" s="14">
        <f t="shared" ref="N181" si="77">+G181*7.09%</f>
        <v>1418</v>
      </c>
      <c r="O181" s="14">
        <v>0</v>
      </c>
      <c r="P181" s="14">
        <f t="shared" si="65"/>
        <v>4285</v>
      </c>
      <c r="Q181" s="14">
        <f t="shared" si="64"/>
        <v>1207</v>
      </c>
      <c r="R181" s="14">
        <f t="shared" ref="R181" si="78">+K181+L181+N181</f>
        <v>3078</v>
      </c>
      <c r="S181" s="68">
        <f t="shared" ref="S181" si="79">ROUNDUP(G181-Q181,2)</f>
        <v>18793</v>
      </c>
      <c r="T181" s="15">
        <v>111</v>
      </c>
    </row>
    <row r="182" spans="1:20" s="69" customFormat="1" ht="21" customHeight="1" thickBot="1" x14ac:dyDescent="0.35">
      <c r="A182" s="64" t="s">
        <v>431</v>
      </c>
      <c r="B182" s="16" t="s">
        <v>432</v>
      </c>
      <c r="C182" s="16" t="s">
        <v>433</v>
      </c>
      <c r="D182" s="16" t="s">
        <v>434</v>
      </c>
      <c r="E182" s="17" t="s">
        <v>29</v>
      </c>
      <c r="F182" s="17" t="s">
        <v>44</v>
      </c>
      <c r="G182" s="18">
        <v>14300</v>
      </c>
      <c r="H182" s="14">
        <v>0</v>
      </c>
      <c r="I182" s="14">
        <v>25</v>
      </c>
      <c r="J182" s="14">
        <f t="shared" si="57"/>
        <v>410.41</v>
      </c>
      <c r="K182" s="14">
        <f t="shared" si="58"/>
        <v>1015.3</v>
      </c>
      <c r="L182" s="14">
        <f>+G182*1.2%</f>
        <v>171.6</v>
      </c>
      <c r="M182" s="14">
        <f>+G182*3.04%</f>
        <v>434.72</v>
      </c>
      <c r="N182" s="14">
        <f>+G182*7.09%</f>
        <v>1013.8700000000001</v>
      </c>
      <c r="O182" s="14">
        <v>1350.12</v>
      </c>
      <c r="P182" s="14">
        <f t="shared" si="65"/>
        <v>4421.0199999999995</v>
      </c>
      <c r="Q182" s="14">
        <f t="shared" si="64"/>
        <v>2220.25</v>
      </c>
      <c r="R182" s="14">
        <f>+K182+L182+N182</f>
        <v>2200.77</v>
      </c>
      <c r="S182" s="68">
        <f t="shared" si="62"/>
        <v>12079.75</v>
      </c>
      <c r="T182" s="15">
        <v>111</v>
      </c>
    </row>
    <row r="183" spans="1:20" s="69" customFormat="1" ht="21" customHeight="1" thickBot="1" x14ac:dyDescent="0.35">
      <c r="A183" s="64" t="s">
        <v>435</v>
      </c>
      <c r="B183" s="16" t="s">
        <v>436</v>
      </c>
      <c r="C183" s="16" t="s">
        <v>433</v>
      </c>
      <c r="D183" s="16" t="s">
        <v>434</v>
      </c>
      <c r="E183" s="17" t="s">
        <v>29</v>
      </c>
      <c r="F183" s="17" t="s">
        <v>35</v>
      </c>
      <c r="G183" s="18">
        <v>10000</v>
      </c>
      <c r="H183" s="14">
        <v>0</v>
      </c>
      <c r="I183" s="14">
        <v>25</v>
      </c>
      <c r="J183" s="14">
        <f t="shared" si="57"/>
        <v>287</v>
      </c>
      <c r="K183" s="14">
        <f t="shared" si="58"/>
        <v>710</v>
      </c>
      <c r="L183" s="14">
        <f>+G183*1.2%</f>
        <v>120</v>
      </c>
      <c r="M183" s="14">
        <f>+G183*3.04%</f>
        <v>304</v>
      </c>
      <c r="N183" s="14">
        <f>+G183*7.09%</f>
        <v>709</v>
      </c>
      <c r="O183" s="14">
        <v>0</v>
      </c>
      <c r="P183" s="14">
        <f t="shared" si="65"/>
        <v>2155</v>
      </c>
      <c r="Q183" s="14">
        <f t="shared" si="64"/>
        <v>616</v>
      </c>
      <c r="R183" s="14">
        <f>+K183+L183+N183</f>
        <v>1539</v>
      </c>
      <c r="S183" s="68">
        <f t="shared" si="62"/>
        <v>9384</v>
      </c>
      <c r="T183" s="15">
        <v>111</v>
      </c>
    </row>
    <row r="184" spans="1:20" s="69" customFormat="1" ht="21" customHeight="1" thickBot="1" x14ac:dyDescent="0.35">
      <c r="A184" s="64" t="s">
        <v>437</v>
      </c>
      <c r="B184" s="16" t="s">
        <v>438</v>
      </c>
      <c r="C184" s="16" t="s">
        <v>433</v>
      </c>
      <c r="D184" s="16" t="s">
        <v>439</v>
      </c>
      <c r="E184" s="17" t="s">
        <v>29</v>
      </c>
      <c r="F184" s="17" t="s">
        <v>35</v>
      </c>
      <c r="G184" s="18">
        <v>25000</v>
      </c>
      <c r="H184" s="14">
        <v>0</v>
      </c>
      <c r="I184" s="14">
        <v>25</v>
      </c>
      <c r="J184" s="14">
        <f t="shared" si="57"/>
        <v>717.5</v>
      </c>
      <c r="K184" s="14">
        <f t="shared" si="58"/>
        <v>1775</v>
      </c>
      <c r="L184" s="14">
        <f>+G184*1.2%</f>
        <v>300</v>
      </c>
      <c r="M184" s="14">
        <f>+G184*3.04%</f>
        <v>760</v>
      </c>
      <c r="N184" s="14">
        <f>+G184*7.09%</f>
        <v>1772.5000000000002</v>
      </c>
      <c r="O184" s="14">
        <v>0</v>
      </c>
      <c r="P184" s="14">
        <f t="shared" si="65"/>
        <v>5350</v>
      </c>
      <c r="Q184" s="14">
        <f t="shared" si="64"/>
        <v>1502.5</v>
      </c>
      <c r="R184" s="14">
        <f>+K184+L184+N184</f>
        <v>3847.5</v>
      </c>
      <c r="S184" s="68">
        <f t="shared" si="62"/>
        <v>23497.5</v>
      </c>
      <c r="T184" s="15">
        <v>111</v>
      </c>
    </row>
    <row r="185" spans="1:20" s="69" customFormat="1" ht="21" thickBot="1" x14ac:dyDescent="0.35">
      <c r="A185" s="64" t="s">
        <v>440</v>
      </c>
      <c r="B185" s="16" t="s">
        <v>441</v>
      </c>
      <c r="C185" s="16" t="s">
        <v>433</v>
      </c>
      <c r="D185" s="16" t="s">
        <v>58</v>
      </c>
      <c r="E185" s="17" t="s">
        <v>34</v>
      </c>
      <c r="F185" s="17" t="s">
        <v>35</v>
      </c>
      <c r="G185" s="18">
        <v>17000</v>
      </c>
      <c r="H185" s="14">
        <v>0</v>
      </c>
      <c r="I185" s="14">
        <v>25</v>
      </c>
      <c r="J185" s="14">
        <f t="shared" ref="J185" si="80">ROUNDUP(G185*2.87%,2)</f>
        <v>487.9</v>
      </c>
      <c r="K185" s="14">
        <f t="shared" ref="K185" si="81">ROUNDUP(G185*7.1%,2)</f>
        <v>1207</v>
      </c>
      <c r="L185" s="14">
        <f>+G185*1.2%</f>
        <v>204</v>
      </c>
      <c r="M185" s="14">
        <f>+G185*3.04%</f>
        <v>516.79999999999995</v>
      </c>
      <c r="N185" s="14">
        <f>+G185*7.09%</f>
        <v>1205.3000000000002</v>
      </c>
      <c r="O185" s="14">
        <v>0</v>
      </c>
      <c r="P185" s="14">
        <f t="shared" si="65"/>
        <v>3646</v>
      </c>
      <c r="Q185" s="14">
        <f t="shared" si="64"/>
        <v>1029.7</v>
      </c>
      <c r="R185" s="14">
        <f>+K185+L185+N185</f>
        <v>2616.3000000000002</v>
      </c>
      <c r="S185" s="68">
        <f t="shared" ref="S185" si="82">ROUNDUP(G185-Q185,2)</f>
        <v>15970.3</v>
      </c>
      <c r="T185" s="15">
        <v>111</v>
      </c>
    </row>
    <row r="186" spans="1:20" s="69" customFormat="1" ht="21" customHeight="1" thickBot="1" x14ac:dyDescent="0.35">
      <c r="A186" s="64" t="s">
        <v>905</v>
      </c>
      <c r="B186" s="16" t="s">
        <v>906</v>
      </c>
      <c r="C186" s="16" t="s">
        <v>433</v>
      </c>
      <c r="D186" s="16" t="s">
        <v>439</v>
      </c>
      <c r="E186" s="17" t="s">
        <v>34</v>
      </c>
      <c r="F186" s="17" t="s">
        <v>35</v>
      </c>
      <c r="G186" s="18">
        <v>18000</v>
      </c>
      <c r="H186" s="14">
        <v>0</v>
      </c>
      <c r="I186" s="14">
        <v>25</v>
      </c>
      <c r="J186" s="14">
        <f t="shared" si="57"/>
        <v>516.6</v>
      </c>
      <c r="K186" s="14">
        <f t="shared" si="58"/>
        <v>1278</v>
      </c>
      <c r="L186" s="14">
        <f>+G186*1.2%</f>
        <v>216</v>
      </c>
      <c r="M186" s="14">
        <f>+G186*3.04%</f>
        <v>547.20000000000005</v>
      </c>
      <c r="N186" s="14">
        <f>+G186*7.09%</f>
        <v>1276.2</v>
      </c>
      <c r="O186" s="14">
        <v>0</v>
      </c>
      <c r="P186" s="14">
        <f t="shared" si="65"/>
        <v>3859</v>
      </c>
      <c r="Q186" s="14">
        <f t="shared" si="64"/>
        <v>1088.8</v>
      </c>
      <c r="R186" s="14">
        <f>+K186+L186+N186</f>
        <v>2770.2</v>
      </c>
      <c r="S186" s="68">
        <f t="shared" si="62"/>
        <v>16911.2</v>
      </c>
      <c r="T186" s="15">
        <v>111</v>
      </c>
    </row>
    <row r="187" spans="1:20" s="69" customFormat="1" ht="21" customHeight="1" thickBot="1" x14ac:dyDescent="0.35">
      <c r="A187" s="64" t="s">
        <v>445</v>
      </c>
      <c r="B187" s="16" t="s">
        <v>446</v>
      </c>
      <c r="C187" s="16" t="s">
        <v>447</v>
      </c>
      <c r="D187" s="16" t="s">
        <v>448</v>
      </c>
      <c r="E187" s="17" t="s">
        <v>29</v>
      </c>
      <c r="F187" s="17" t="s">
        <v>106</v>
      </c>
      <c r="G187" s="18">
        <v>18809.45</v>
      </c>
      <c r="H187" s="14">
        <v>0</v>
      </c>
      <c r="I187" s="14">
        <v>25</v>
      </c>
      <c r="J187" s="14">
        <f t="shared" si="57"/>
        <v>539.84</v>
      </c>
      <c r="K187" s="14">
        <f t="shared" si="58"/>
        <v>1335.48</v>
      </c>
      <c r="L187" s="14">
        <f t="shared" si="63"/>
        <v>225.71340000000001</v>
      </c>
      <c r="M187" s="14">
        <f t="shared" si="60"/>
        <v>571.80727999999999</v>
      </c>
      <c r="N187" s="14">
        <f t="shared" si="61"/>
        <v>1333.5900050000002</v>
      </c>
      <c r="O187" s="14">
        <v>5350.12</v>
      </c>
      <c r="P187" s="14">
        <f t="shared" si="65"/>
        <v>9381.5506850000002</v>
      </c>
      <c r="Q187" s="14">
        <f>H187+I187+J187+M187+O187</f>
        <v>6486.76728</v>
      </c>
      <c r="R187" s="14">
        <f t="shared" si="59"/>
        <v>2894.7834050000001</v>
      </c>
      <c r="S187" s="68">
        <f t="shared" si="62"/>
        <v>12322.69</v>
      </c>
      <c r="T187" s="15">
        <v>111</v>
      </c>
    </row>
    <row r="188" spans="1:20" s="69" customFormat="1" ht="22.5" customHeight="1" thickBot="1" x14ac:dyDescent="0.35">
      <c r="A188" s="64" t="s">
        <v>449</v>
      </c>
      <c r="B188" s="16" t="s">
        <v>450</v>
      </c>
      <c r="C188" s="16" t="s">
        <v>447</v>
      </c>
      <c r="D188" s="16" t="s">
        <v>451</v>
      </c>
      <c r="E188" s="17" t="s">
        <v>29</v>
      </c>
      <c r="F188" s="17" t="s">
        <v>35</v>
      </c>
      <c r="G188" s="18">
        <v>18000</v>
      </c>
      <c r="H188" s="14">
        <v>0</v>
      </c>
      <c r="I188" s="14">
        <v>25</v>
      </c>
      <c r="J188" s="14">
        <f t="shared" si="57"/>
        <v>516.6</v>
      </c>
      <c r="K188" s="14">
        <f t="shared" si="58"/>
        <v>1278</v>
      </c>
      <c r="L188" s="14">
        <f t="shared" si="63"/>
        <v>216</v>
      </c>
      <c r="M188" s="14">
        <f t="shared" si="60"/>
        <v>547.20000000000005</v>
      </c>
      <c r="N188" s="14">
        <f t="shared" si="61"/>
        <v>1276.2</v>
      </c>
      <c r="O188" s="14">
        <v>0</v>
      </c>
      <c r="P188" s="14">
        <f t="shared" si="65"/>
        <v>3859</v>
      </c>
      <c r="Q188" s="14">
        <f>ROUNDUP(H188+I188+J188+M188+O188,2)</f>
        <v>1088.8</v>
      </c>
      <c r="R188" s="14">
        <f t="shared" si="59"/>
        <v>2770.2</v>
      </c>
      <c r="S188" s="68">
        <f t="shared" si="62"/>
        <v>16911.2</v>
      </c>
      <c r="T188" s="15">
        <v>111</v>
      </c>
    </row>
    <row r="189" spans="1:20" s="69" customFormat="1" ht="21" customHeight="1" thickBot="1" x14ac:dyDescent="0.35">
      <c r="A189" s="64" t="s">
        <v>452</v>
      </c>
      <c r="B189" s="16" t="s">
        <v>453</v>
      </c>
      <c r="C189" s="16" t="s">
        <v>454</v>
      </c>
      <c r="D189" s="16" t="s">
        <v>455</v>
      </c>
      <c r="E189" s="17" t="s">
        <v>29</v>
      </c>
      <c r="F189" s="17" t="s">
        <v>40</v>
      </c>
      <c r="G189" s="18">
        <v>33345.74</v>
      </c>
      <c r="H189" s="14">
        <v>0</v>
      </c>
      <c r="I189" s="14">
        <v>25</v>
      </c>
      <c r="J189" s="14">
        <v>957.02</v>
      </c>
      <c r="K189" s="14">
        <f t="shared" si="58"/>
        <v>2367.5500000000002</v>
      </c>
      <c r="L189" s="14">
        <f t="shared" si="63"/>
        <v>400.14887999999996</v>
      </c>
      <c r="M189" s="14">
        <f t="shared" si="60"/>
        <v>1013.7104959999999</v>
      </c>
      <c r="N189" s="14">
        <f t="shared" si="61"/>
        <v>2364.2129660000001</v>
      </c>
      <c r="O189" s="14">
        <v>0</v>
      </c>
      <c r="P189" s="14">
        <f t="shared" si="65"/>
        <v>7127.6423420000001</v>
      </c>
      <c r="Q189" s="14">
        <v>1995.73</v>
      </c>
      <c r="R189" s="14">
        <f t="shared" si="59"/>
        <v>5131.911846</v>
      </c>
      <c r="S189" s="68">
        <f t="shared" si="62"/>
        <v>31350.01</v>
      </c>
      <c r="T189" s="15">
        <v>111</v>
      </c>
    </row>
    <row r="190" spans="1:20" s="69" customFormat="1" ht="21" customHeight="1" thickBot="1" x14ac:dyDescent="0.35">
      <c r="A190" s="64" t="s">
        <v>456</v>
      </c>
      <c r="B190" s="16" t="s">
        <v>457</v>
      </c>
      <c r="C190" s="16" t="s">
        <v>454</v>
      </c>
      <c r="D190" s="16" t="s">
        <v>380</v>
      </c>
      <c r="E190" s="17" t="s">
        <v>29</v>
      </c>
      <c r="F190" s="17" t="s">
        <v>35</v>
      </c>
      <c r="G190" s="18">
        <v>10000</v>
      </c>
      <c r="H190" s="14">
        <v>0</v>
      </c>
      <c r="I190" s="14">
        <v>25</v>
      </c>
      <c r="J190" s="14">
        <f t="shared" si="57"/>
        <v>287</v>
      </c>
      <c r="K190" s="14">
        <f t="shared" si="58"/>
        <v>710</v>
      </c>
      <c r="L190" s="14">
        <f t="shared" si="63"/>
        <v>120</v>
      </c>
      <c r="M190" s="14">
        <f t="shared" si="60"/>
        <v>304</v>
      </c>
      <c r="N190" s="14">
        <f t="shared" si="61"/>
        <v>709</v>
      </c>
      <c r="O190" s="14">
        <v>0</v>
      </c>
      <c r="P190" s="14">
        <f t="shared" si="65"/>
        <v>2155</v>
      </c>
      <c r="Q190" s="14">
        <f t="shared" ref="Q190:Q219" si="83">ROUNDUP(H190+I190+J190+M190+O190,2)</f>
        <v>616</v>
      </c>
      <c r="R190" s="14">
        <f t="shared" si="59"/>
        <v>1539</v>
      </c>
      <c r="S190" s="68">
        <f t="shared" si="62"/>
        <v>9384</v>
      </c>
      <c r="T190" s="15">
        <v>111</v>
      </c>
    </row>
    <row r="191" spans="1:20" s="69" customFormat="1" ht="21" customHeight="1" thickBot="1" x14ac:dyDescent="0.35">
      <c r="A191" s="64" t="s">
        <v>458</v>
      </c>
      <c r="B191" s="16" t="s">
        <v>459</v>
      </c>
      <c r="C191" s="16" t="s">
        <v>454</v>
      </c>
      <c r="D191" s="16" t="s">
        <v>339</v>
      </c>
      <c r="E191" s="17" t="s">
        <v>34</v>
      </c>
      <c r="F191" s="17" t="s">
        <v>35</v>
      </c>
      <c r="G191" s="18">
        <v>10000</v>
      </c>
      <c r="H191" s="14">
        <v>0</v>
      </c>
      <c r="I191" s="14">
        <v>25</v>
      </c>
      <c r="J191" s="14">
        <f t="shared" si="57"/>
        <v>287</v>
      </c>
      <c r="K191" s="14">
        <f t="shared" si="58"/>
        <v>710</v>
      </c>
      <c r="L191" s="14">
        <f t="shared" si="63"/>
        <v>120</v>
      </c>
      <c r="M191" s="14">
        <f t="shared" si="60"/>
        <v>304</v>
      </c>
      <c r="N191" s="14">
        <f t="shared" si="61"/>
        <v>709</v>
      </c>
      <c r="O191" s="14">
        <v>0</v>
      </c>
      <c r="P191" s="14">
        <f t="shared" si="65"/>
        <v>2155</v>
      </c>
      <c r="Q191" s="14">
        <f t="shared" si="83"/>
        <v>616</v>
      </c>
      <c r="R191" s="14">
        <f t="shared" si="59"/>
        <v>1539</v>
      </c>
      <c r="S191" s="68">
        <f t="shared" si="62"/>
        <v>9384</v>
      </c>
      <c r="T191" s="15">
        <v>111</v>
      </c>
    </row>
    <row r="192" spans="1:20" s="69" customFormat="1" ht="21" customHeight="1" thickBot="1" x14ac:dyDescent="0.35">
      <c r="A192" s="64" t="s">
        <v>460</v>
      </c>
      <c r="B192" s="16" t="s">
        <v>461</v>
      </c>
      <c r="C192" s="16" t="s">
        <v>454</v>
      </c>
      <c r="D192" s="16" t="s">
        <v>187</v>
      </c>
      <c r="E192" s="17" t="s">
        <v>29</v>
      </c>
      <c r="F192" s="17" t="s">
        <v>35</v>
      </c>
      <c r="G192" s="18">
        <v>10000</v>
      </c>
      <c r="H192" s="14">
        <v>0</v>
      </c>
      <c r="I192" s="14">
        <v>25</v>
      </c>
      <c r="J192" s="14">
        <f t="shared" si="57"/>
        <v>287</v>
      </c>
      <c r="K192" s="14">
        <f t="shared" si="58"/>
        <v>710</v>
      </c>
      <c r="L192" s="14">
        <f>+G192*1.2%</f>
        <v>120</v>
      </c>
      <c r="M192" s="14">
        <f>+G192*3.04%</f>
        <v>304</v>
      </c>
      <c r="N192" s="14">
        <f>+G192*7.09%</f>
        <v>709</v>
      </c>
      <c r="O192" s="14">
        <v>0</v>
      </c>
      <c r="P192" s="14">
        <f t="shared" si="65"/>
        <v>2155</v>
      </c>
      <c r="Q192" s="14">
        <f t="shared" si="83"/>
        <v>616</v>
      </c>
      <c r="R192" s="14">
        <f>+K192+L192+N192</f>
        <v>1539</v>
      </c>
      <c r="S192" s="68">
        <f t="shared" si="62"/>
        <v>9384</v>
      </c>
      <c r="T192" s="15">
        <v>111</v>
      </c>
    </row>
    <row r="193" spans="1:20" s="69" customFormat="1" ht="21" customHeight="1" thickBot="1" x14ac:dyDescent="0.35">
      <c r="A193" s="64" t="s">
        <v>462</v>
      </c>
      <c r="B193" s="16" t="s">
        <v>463</v>
      </c>
      <c r="C193" s="16" t="s">
        <v>454</v>
      </c>
      <c r="D193" s="16" t="s">
        <v>58</v>
      </c>
      <c r="E193" s="17" t="s">
        <v>34</v>
      </c>
      <c r="F193" s="17" t="s">
        <v>35</v>
      </c>
      <c r="G193" s="18">
        <v>11000</v>
      </c>
      <c r="H193" s="14">
        <v>0</v>
      </c>
      <c r="I193" s="14">
        <v>25</v>
      </c>
      <c r="J193" s="14">
        <f t="shared" si="57"/>
        <v>315.7</v>
      </c>
      <c r="K193" s="14">
        <f t="shared" si="58"/>
        <v>781</v>
      </c>
      <c r="L193" s="14">
        <f t="shared" si="63"/>
        <v>132</v>
      </c>
      <c r="M193" s="14">
        <f t="shared" si="60"/>
        <v>334.4</v>
      </c>
      <c r="N193" s="14">
        <f t="shared" si="61"/>
        <v>779.90000000000009</v>
      </c>
      <c r="O193" s="14">
        <v>0</v>
      </c>
      <c r="P193" s="14">
        <f t="shared" si="65"/>
        <v>2368</v>
      </c>
      <c r="Q193" s="14">
        <f t="shared" si="83"/>
        <v>675.1</v>
      </c>
      <c r="R193" s="14">
        <f t="shared" si="59"/>
        <v>1692.9</v>
      </c>
      <c r="S193" s="68">
        <f t="shared" si="62"/>
        <v>10324.9</v>
      </c>
      <c r="T193" s="15">
        <v>111</v>
      </c>
    </row>
    <row r="194" spans="1:20" s="70" customFormat="1" ht="21" customHeight="1" thickBot="1" x14ac:dyDescent="0.35">
      <c r="A194" s="64" t="s">
        <v>464</v>
      </c>
      <c r="B194" s="16" t="s">
        <v>465</v>
      </c>
      <c r="C194" s="16" t="s">
        <v>454</v>
      </c>
      <c r="D194" s="16" t="s">
        <v>466</v>
      </c>
      <c r="E194" s="17" t="s">
        <v>29</v>
      </c>
      <c r="F194" s="17" t="s">
        <v>35</v>
      </c>
      <c r="G194" s="18">
        <v>10000</v>
      </c>
      <c r="H194" s="14">
        <v>0</v>
      </c>
      <c r="I194" s="14">
        <v>25</v>
      </c>
      <c r="J194" s="14">
        <f t="shared" si="57"/>
        <v>287</v>
      </c>
      <c r="K194" s="14">
        <f t="shared" si="58"/>
        <v>710</v>
      </c>
      <c r="L194" s="14">
        <f t="shared" si="63"/>
        <v>120</v>
      </c>
      <c r="M194" s="14">
        <f t="shared" si="60"/>
        <v>304</v>
      </c>
      <c r="N194" s="14">
        <f t="shared" si="61"/>
        <v>709</v>
      </c>
      <c r="O194" s="14">
        <v>0</v>
      </c>
      <c r="P194" s="14">
        <f t="shared" ref="P194:P223" si="84">+H194+I194+J194+K194+L194+M194+N194+O194</f>
        <v>2155</v>
      </c>
      <c r="Q194" s="14">
        <f t="shared" si="83"/>
        <v>616</v>
      </c>
      <c r="R194" s="14">
        <f t="shared" si="59"/>
        <v>1539</v>
      </c>
      <c r="S194" s="68">
        <f t="shared" si="62"/>
        <v>9384</v>
      </c>
      <c r="T194" s="15">
        <v>111</v>
      </c>
    </row>
    <row r="195" spans="1:20" s="69" customFormat="1" ht="21" customHeight="1" thickBot="1" x14ac:dyDescent="0.35">
      <c r="A195" s="64" t="s">
        <v>467</v>
      </c>
      <c r="B195" s="16" t="s">
        <v>468</v>
      </c>
      <c r="C195" s="16" t="s">
        <v>454</v>
      </c>
      <c r="D195" s="16" t="s">
        <v>109</v>
      </c>
      <c r="E195" s="17" t="s">
        <v>34</v>
      </c>
      <c r="F195" s="17" t="s">
        <v>35</v>
      </c>
      <c r="G195" s="18">
        <v>15000</v>
      </c>
      <c r="H195" s="14">
        <v>0</v>
      </c>
      <c r="I195" s="14">
        <v>25</v>
      </c>
      <c r="J195" s="14">
        <f t="shared" si="57"/>
        <v>430.5</v>
      </c>
      <c r="K195" s="14">
        <f t="shared" si="58"/>
        <v>1065</v>
      </c>
      <c r="L195" s="14">
        <f t="shared" si="63"/>
        <v>180</v>
      </c>
      <c r="M195" s="14">
        <f t="shared" si="60"/>
        <v>456</v>
      </c>
      <c r="N195" s="14">
        <f t="shared" si="61"/>
        <v>1063.5</v>
      </c>
      <c r="O195" s="14">
        <v>0</v>
      </c>
      <c r="P195" s="14">
        <f t="shared" si="84"/>
        <v>3220</v>
      </c>
      <c r="Q195" s="14">
        <f t="shared" si="83"/>
        <v>911.5</v>
      </c>
      <c r="R195" s="14">
        <f t="shared" si="59"/>
        <v>2308.5</v>
      </c>
      <c r="S195" s="68">
        <f t="shared" si="62"/>
        <v>14088.5</v>
      </c>
      <c r="T195" s="15">
        <v>111</v>
      </c>
    </row>
    <row r="196" spans="1:20" s="69" customFormat="1" ht="21" customHeight="1" thickBot="1" x14ac:dyDescent="0.35">
      <c r="A196" s="64" t="s">
        <v>469</v>
      </c>
      <c r="B196" s="16" t="s">
        <v>470</v>
      </c>
      <c r="C196" s="16" t="s">
        <v>454</v>
      </c>
      <c r="D196" s="16" t="s">
        <v>58</v>
      </c>
      <c r="E196" s="17" t="s">
        <v>34</v>
      </c>
      <c r="F196" s="17" t="s">
        <v>35</v>
      </c>
      <c r="G196" s="18">
        <v>20000</v>
      </c>
      <c r="H196" s="14">
        <v>0</v>
      </c>
      <c r="I196" s="14">
        <v>25</v>
      </c>
      <c r="J196" s="14">
        <f t="shared" si="57"/>
        <v>574</v>
      </c>
      <c r="K196" s="14">
        <f t="shared" si="58"/>
        <v>1420</v>
      </c>
      <c r="L196" s="14">
        <f t="shared" si="63"/>
        <v>240</v>
      </c>
      <c r="M196" s="14">
        <f t="shared" si="60"/>
        <v>608</v>
      </c>
      <c r="N196" s="14">
        <f t="shared" si="61"/>
        <v>1418</v>
      </c>
      <c r="O196" s="14">
        <v>0</v>
      </c>
      <c r="P196" s="14">
        <f t="shared" si="84"/>
        <v>4285</v>
      </c>
      <c r="Q196" s="14">
        <f t="shared" si="83"/>
        <v>1207</v>
      </c>
      <c r="R196" s="14">
        <f t="shared" si="59"/>
        <v>3078</v>
      </c>
      <c r="S196" s="68">
        <f t="shared" si="62"/>
        <v>18793</v>
      </c>
      <c r="T196" s="15">
        <v>111</v>
      </c>
    </row>
    <row r="197" spans="1:20" s="69" customFormat="1" ht="21" customHeight="1" thickBot="1" x14ac:dyDescent="0.35">
      <c r="A197" s="64" t="s">
        <v>471</v>
      </c>
      <c r="B197" s="16" t="s">
        <v>472</v>
      </c>
      <c r="C197" s="16" t="s">
        <v>473</v>
      </c>
      <c r="D197" s="16" t="s">
        <v>455</v>
      </c>
      <c r="E197" s="17" t="s">
        <v>29</v>
      </c>
      <c r="F197" s="17" t="s">
        <v>40</v>
      </c>
      <c r="G197" s="18">
        <v>31500</v>
      </c>
      <c r="H197" s="14">
        <v>0</v>
      </c>
      <c r="I197" s="14">
        <v>25</v>
      </c>
      <c r="J197" s="14">
        <f t="shared" si="57"/>
        <v>904.05</v>
      </c>
      <c r="K197" s="14">
        <f t="shared" si="58"/>
        <v>2236.5</v>
      </c>
      <c r="L197" s="14">
        <f t="shared" si="63"/>
        <v>378</v>
      </c>
      <c r="M197" s="14">
        <f t="shared" si="60"/>
        <v>957.6</v>
      </c>
      <c r="N197" s="14">
        <f t="shared" si="61"/>
        <v>2233.3500000000004</v>
      </c>
      <c r="O197" s="14">
        <v>0</v>
      </c>
      <c r="P197" s="14">
        <f t="shared" si="84"/>
        <v>6734.5000000000009</v>
      </c>
      <c r="Q197" s="14">
        <f t="shared" si="83"/>
        <v>1886.65</v>
      </c>
      <c r="R197" s="14">
        <f t="shared" si="59"/>
        <v>4847.8500000000004</v>
      </c>
      <c r="S197" s="68">
        <f t="shared" si="62"/>
        <v>29613.35</v>
      </c>
      <c r="T197" s="15">
        <v>111</v>
      </c>
    </row>
    <row r="198" spans="1:20" s="69" customFormat="1" ht="21" customHeight="1" thickBot="1" x14ac:dyDescent="0.35">
      <c r="A198" s="64" t="s">
        <v>474</v>
      </c>
      <c r="B198" s="16" t="s">
        <v>475</v>
      </c>
      <c r="C198" s="16" t="s">
        <v>476</v>
      </c>
      <c r="D198" s="16" t="s">
        <v>477</v>
      </c>
      <c r="E198" s="17" t="s">
        <v>29</v>
      </c>
      <c r="F198" s="17" t="s">
        <v>30</v>
      </c>
      <c r="G198" s="18">
        <v>55000</v>
      </c>
      <c r="H198" s="14">
        <v>2559.6799999999998</v>
      </c>
      <c r="I198" s="14">
        <v>25</v>
      </c>
      <c r="J198" s="14">
        <f t="shared" si="57"/>
        <v>1578.5</v>
      </c>
      <c r="K198" s="14">
        <f t="shared" si="58"/>
        <v>3905</v>
      </c>
      <c r="L198" s="14">
        <v>660</v>
      </c>
      <c r="M198" s="14">
        <f t="shared" si="60"/>
        <v>1672</v>
      </c>
      <c r="N198" s="14">
        <f t="shared" si="61"/>
        <v>3899.5000000000005</v>
      </c>
      <c r="O198" s="14">
        <v>0</v>
      </c>
      <c r="P198" s="14">
        <f t="shared" si="84"/>
        <v>14299.68</v>
      </c>
      <c r="Q198" s="14">
        <f t="shared" si="83"/>
        <v>5835.18</v>
      </c>
      <c r="R198" s="14">
        <f t="shared" si="59"/>
        <v>8464.5</v>
      </c>
      <c r="S198" s="68">
        <f t="shared" si="62"/>
        <v>49164.82</v>
      </c>
      <c r="T198" s="15">
        <v>111</v>
      </c>
    </row>
    <row r="199" spans="1:20" s="70" customFormat="1" ht="21" customHeight="1" thickBot="1" x14ac:dyDescent="0.35">
      <c r="A199" s="64" t="s">
        <v>478</v>
      </c>
      <c r="B199" s="16" t="s">
        <v>479</v>
      </c>
      <c r="C199" s="16" t="s">
        <v>476</v>
      </c>
      <c r="D199" s="16" t="s">
        <v>187</v>
      </c>
      <c r="E199" s="17" t="s">
        <v>29</v>
      </c>
      <c r="F199" s="17" t="s">
        <v>35</v>
      </c>
      <c r="G199" s="18">
        <v>10000</v>
      </c>
      <c r="H199" s="14">
        <v>0</v>
      </c>
      <c r="I199" s="14">
        <v>25</v>
      </c>
      <c r="J199" s="14">
        <f t="shared" si="57"/>
        <v>287</v>
      </c>
      <c r="K199" s="14">
        <f t="shared" si="58"/>
        <v>710</v>
      </c>
      <c r="L199" s="14">
        <f t="shared" si="63"/>
        <v>120</v>
      </c>
      <c r="M199" s="14">
        <f t="shared" si="60"/>
        <v>304</v>
      </c>
      <c r="N199" s="14">
        <f t="shared" si="61"/>
        <v>709</v>
      </c>
      <c r="O199" s="14">
        <v>0</v>
      </c>
      <c r="P199" s="14">
        <f t="shared" si="84"/>
        <v>2155</v>
      </c>
      <c r="Q199" s="14">
        <f t="shared" si="83"/>
        <v>616</v>
      </c>
      <c r="R199" s="14">
        <f t="shared" si="59"/>
        <v>1539</v>
      </c>
      <c r="S199" s="68">
        <f t="shared" si="62"/>
        <v>9384</v>
      </c>
      <c r="T199" s="15">
        <v>111</v>
      </c>
    </row>
    <row r="200" spans="1:20" s="69" customFormat="1" ht="21" customHeight="1" thickBot="1" x14ac:dyDescent="0.35">
      <c r="A200" s="64" t="s">
        <v>480</v>
      </c>
      <c r="B200" s="16" t="s">
        <v>481</v>
      </c>
      <c r="C200" s="16" t="s">
        <v>476</v>
      </c>
      <c r="D200" s="16" t="s">
        <v>482</v>
      </c>
      <c r="E200" s="17" t="s">
        <v>29</v>
      </c>
      <c r="F200" s="17" t="s">
        <v>106</v>
      </c>
      <c r="G200" s="18">
        <v>10000</v>
      </c>
      <c r="H200" s="14">
        <v>0</v>
      </c>
      <c r="I200" s="14">
        <v>25</v>
      </c>
      <c r="J200" s="14">
        <f t="shared" si="57"/>
        <v>287</v>
      </c>
      <c r="K200" s="14">
        <f t="shared" si="58"/>
        <v>710</v>
      </c>
      <c r="L200" s="14">
        <f t="shared" si="63"/>
        <v>120</v>
      </c>
      <c r="M200" s="14">
        <f t="shared" si="60"/>
        <v>304</v>
      </c>
      <c r="N200" s="14">
        <f t="shared" si="61"/>
        <v>709</v>
      </c>
      <c r="O200" s="14">
        <v>0</v>
      </c>
      <c r="P200" s="14">
        <f t="shared" si="84"/>
        <v>2155</v>
      </c>
      <c r="Q200" s="14">
        <f t="shared" si="83"/>
        <v>616</v>
      </c>
      <c r="R200" s="14">
        <f t="shared" si="59"/>
        <v>1539</v>
      </c>
      <c r="S200" s="68">
        <f t="shared" si="62"/>
        <v>9384</v>
      </c>
      <c r="T200" s="15">
        <v>111</v>
      </c>
    </row>
    <row r="201" spans="1:20" s="69" customFormat="1" ht="21" customHeight="1" thickBot="1" x14ac:dyDescent="0.35">
      <c r="A201" s="64" t="s">
        <v>483</v>
      </c>
      <c r="B201" s="16" t="s">
        <v>484</v>
      </c>
      <c r="C201" s="16" t="s">
        <v>476</v>
      </c>
      <c r="D201" s="16" t="s">
        <v>58</v>
      </c>
      <c r="E201" s="17" t="s">
        <v>34</v>
      </c>
      <c r="F201" s="17" t="s">
        <v>35</v>
      </c>
      <c r="G201" s="18">
        <v>10000</v>
      </c>
      <c r="H201" s="14">
        <v>0</v>
      </c>
      <c r="I201" s="14">
        <v>25</v>
      </c>
      <c r="J201" s="14">
        <f t="shared" si="57"/>
        <v>287</v>
      </c>
      <c r="K201" s="14">
        <f t="shared" si="58"/>
        <v>710</v>
      </c>
      <c r="L201" s="14">
        <f t="shared" si="63"/>
        <v>120</v>
      </c>
      <c r="M201" s="14">
        <f t="shared" si="60"/>
        <v>304</v>
      </c>
      <c r="N201" s="14">
        <f t="shared" si="61"/>
        <v>709</v>
      </c>
      <c r="O201" s="14">
        <v>0</v>
      </c>
      <c r="P201" s="14">
        <f t="shared" si="84"/>
        <v>2155</v>
      </c>
      <c r="Q201" s="14">
        <f t="shared" si="83"/>
        <v>616</v>
      </c>
      <c r="R201" s="14">
        <f t="shared" si="59"/>
        <v>1539</v>
      </c>
      <c r="S201" s="68">
        <f t="shared" si="62"/>
        <v>9384</v>
      </c>
      <c r="T201" s="15">
        <v>111</v>
      </c>
    </row>
    <row r="202" spans="1:20" s="69" customFormat="1" ht="21" customHeight="1" thickBot="1" x14ac:dyDescent="0.35">
      <c r="A202" s="64" t="s">
        <v>485</v>
      </c>
      <c r="B202" s="16" t="s">
        <v>486</v>
      </c>
      <c r="C202" s="16" t="s">
        <v>476</v>
      </c>
      <c r="D202" s="16" t="s">
        <v>487</v>
      </c>
      <c r="E202" s="17" t="s">
        <v>34</v>
      </c>
      <c r="F202" s="17" t="s">
        <v>35</v>
      </c>
      <c r="G202" s="18">
        <v>10000</v>
      </c>
      <c r="H202" s="14">
        <v>0</v>
      </c>
      <c r="I202" s="14">
        <v>25</v>
      </c>
      <c r="J202" s="14">
        <f t="shared" ref="J202:J261" si="85">ROUNDUP(G202*2.87%,2)</f>
        <v>287</v>
      </c>
      <c r="K202" s="14">
        <f t="shared" ref="K202:K261" si="86">ROUNDUP(G202*7.1%,2)</f>
        <v>710</v>
      </c>
      <c r="L202" s="14">
        <f t="shared" si="63"/>
        <v>120</v>
      </c>
      <c r="M202" s="14">
        <f t="shared" si="60"/>
        <v>304</v>
      </c>
      <c r="N202" s="14">
        <f t="shared" si="61"/>
        <v>709</v>
      </c>
      <c r="O202" s="14">
        <v>0</v>
      </c>
      <c r="P202" s="14">
        <f t="shared" si="84"/>
        <v>2155</v>
      </c>
      <c r="Q202" s="14">
        <f t="shared" si="83"/>
        <v>616</v>
      </c>
      <c r="R202" s="14">
        <f t="shared" si="59"/>
        <v>1539</v>
      </c>
      <c r="S202" s="68">
        <f t="shared" si="62"/>
        <v>9384</v>
      </c>
      <c r="T202" s="15">
        <v>111</v>
      </c>
    </row>
    <row r="203" spans="1:20" s="69" customFormat="1" ht="21" customHeight="1" thickBot="1" x14ac:dyDescent="0.35">
      <c r="A203" s="64" t="s">
        <v>488</v>
      </c>
      <c r="B203" s="16" t="s">
        <v>489</v>
      </c>
      <c r="C203" s="16" t="s">
        <v>476</v>
      </c>
      <c r="D203" s="16" t="s">
        <v>490</v>
      </c>
      <c r="E203" s="17" t="s">
        <v>29</v>
      </c>
      <c r="F203" s="17" t="s">
        <v>106</v>
      </c>
      <c r="G203" s="18">
        <v>10000</v>
      </c>
      <c r="H203" s="14">
        <v>0</v>
      </c>
      <c r="I203" s="14">
        <v>25</v>
      </c>
      <c r="J203" s="14">
        <f t="shared" si="85"/>
        <v>287</v>
      </c>
      <c r="K203" s="14">
        <f t="shared" si="86"/>
        <v>710</v>
      </c>
      <c r="L203" s="14">
        <f t="shared" si="63"/>
        <v>120</v>
      </c>
      <c r="M203" s="14">
        <f t="shared" si="60"/>
        <v>304</v>
      </c>
      <c r="N203" s="14">
        <f t="shared" si="61"/>
        <v>709</v>
      </c>
      <c r="O203" s="14">
        <v>0</v>
      </c>
      <c r="P203" s="14">
        <f t="shared" si="84"/>
        <v>2155</v>
      </c>
      <c r="Q203" s="14">
        <f t="shared" si="83"/>
        <v>616</v>
      </c>
      <c r="R203" s="14">
        <f t="shared" si="59"/>
        <v>1539</v>
      </c>
      <c r="S203" s="68">
        <f t="shared" si="62"/>
        <v>9384</v>
      </c>
      <c r="T203" s="15">
        <v>111</v>
      </c>
    </row>
    <row r="204" spans="1:20" s="69" customFormat="1" ht="21" customHeight="1" thickBot="1" x14ac:dyDescent="0.35">
      <c r="A204" s="64" t="s">
        <v>491</v>
      </c>
      <c r="B204" s="16" t="s">
        <v>492</v>
      </c>
      <c r="C204" s="16" t="s">
        <v>476</v>
      </c>
      <c r="D204" s="16" t="s">
        <v>490</v>
      </c>
      <c r="E204" s="17" t="s">
        <v>29</v>
      </c>
      <c r="F204" s="17" t="s">
        <v>106</v>
      </c>
      <c r="G204" s="18">
        <v>10000</v>
      </c>
      <c r="H204" s="14">
        <v>0</v>
      </c>
      <c r="I204" s="14">
        <v>25</v>
      </c>
      <c r="J204" s="14">
        <f t="shared" si="85"/>
        <v>287</v>
      </c>
      <c r="K204" s="14">
        <f t="shared" si="86"/>
        <v>710</v>
      </c>
      <c r="L204" s="14">
        <f t="shared" si="63"/>
        <v>120</v>
      </c>
      <c r="M204" s="14">
        <f t="shared" si="60"/>
        <v>304</v>
      </c>
      <c r="N204" s="14">
        <f t="shared" si="61"/>
        <v>709</v>
      </c>
      <c r="O204" s="14">
        <v>0</v>
      </c>
      <c r="P204" s="14">
        <f t="shared" si="84"/>
        <v>2155</v>
      </c>
      <c r="Q204" s="14">
        <f t="shared" si="83"/>
        <v>616</v>
      </c>
      <c r="R204" s="14">
        <f t="shared" si="59"/>
        <v>1539</v>
      </c>
      <c r="S204" s="68">
        <f t="shared" si="62"/>
        <v>9384</v>
      </c>
      <c r="T204" s="15">
        <v>111</v>
      </c>
    </row>
    <row r="205" spans="1:20" s="69" customFormat="1" ht="21" customHeight="1" thickBot="1" x14ac:dyDescent="0.35">
      <c r="A205" s="64" t="s">
        <v>493</v>
      </c>
      <c r="B205" s="16" t="s">
        <v>494</v>
      </c>
      <c r="C205" s="16" t="s">
        <v>476</v>
      </c>
      <c r="D205" s="16" t="s">
        <v>127</v>
      </c>
      <c r="E205" s="17" t="s">
        <v>29</v>
      </c>
      <c r="F205" s="17" t="s">
        <v>106</v>
      </c>
      <c r="G205" s="18">
        <v>10000</v>
      </c>
      <c r="H205" s="14">
        <v>0</v>
      </c>
      <c r="I205" s="14">
        <v>25</v>
      </c>
      <c r="J205" s="14">
        <f t="shared" si="85"/>
        <v>287</v>
      </c>
      <c r="K205" s="14">
        <f t="shared" si="86"/>
        <v>710</v>
      </c>
      <c r="L205" s="14">
        <f t="shared" si="63"/>
        <v>120</v>
      </c>
      <c r="M205" s="14">
        <f t="shared" si="60"/>
        <v>304</v>
      </c>
      <c r="N205" s="14">
        <f t="shared" si="61"/>
        <v>709</v>
      </c>
      <c r="O205" s="14">
        <v>0</v>
      </c>
      <c r="P205" s="14">
        <f t="shared" si="84"/>
        <v>2155</v>
      </c>
      <c r="Q205" s="14">
        <f t="shared" si="83"/>
        <v>616</v>
      </c>
      <c r="R205" s="14">
        <f t="shared" si="59"/>
        <v>1539</v>
      </c>
      <c r="S205" s="68">
        <f t="shared" si="62"/>
        <v>9384</v>
      </c>
      <c r="T205" s="15">
        <v>111</v>
      </c>
    </row>
    <row r="206" spans="1:20" s="69" customFormat="1" ht="21" customHeight="1" thickBot="1" x14ac:dyDescent="0.35">
      <c r="A206" s="64" t="s">
        <v>495</v>
      </c>
      <c r="B206" s="16" t="s">
        <v>496</v>
      </c>
      <c r="C206" s="16" t="s">
        <v>476</v>
      </c>
      <c r="D206" s="16" t="s">
        <v>490</v>
      </c>
      <c r="E206" s="17" t="s">
        <v>29</v>
      </c>
      <c r="F206" s="17" t="s">
        <v>106</v>
      </c>
      <c r="G206" s="18">
        <v>10000</v>
      </c>
      <c r="H206" s="14">
        <v>0</v>
      </c>
      <c r="I206" s="14">
        <v>25</v>
      </c>
      <c r="J206" s="14">
        <f t="shared" si="85"/>
        <v>287</v>
      </c>
      <c r="K206" s="14">
        <f t="shared" si="86"/>
        <v>710</v>
      </c>
      <c r="L206" s="14">
        <f t="shared" si="63"/>
        <v>120</v>
      </c>
      <c r="M206" s="14">
        <f t="shared" si="60"/>
        <v>304</v>
      </c>
      <c r="N206" s="14">
        <f t="shared" si="61"/>
        <v>709</v>
      </c>
      <c r="O206" s="14">
        <v>0</v>
      </c>
      <c r="P206" s="14">
        <f t="shared" si="84"/>
        <v>2155</v>
      </c>
      <c r="Q206" s="14">
        <f t="shared" si="83"/>
        <v>616</v>
      </c>
      <c r="R206" s="14">
        <f t="shared" ref="R206:R266" si="87">+K206+L206+N206</f>
        <v>1539</v>
      </c>
      <c r="S206" s="68">
        <f t="shared" si="62"/>
        <v>9384</v>
      </c>
      <c r="T206" s="15">
        <v>111</v>
      </c>
    </row>
    <row r="207" spans="1:20" s="69" customFormat="1" ht="21" customHeight="1" thickBot="1" x14ac:dyDescent="0.35">
      <c r="A207" s="64" t="s">
        <v>497</v>
      </c>
      <c r="B207" s="16" t="s">
        <v>498</v>
      </c>
      <c r="C207" s="16" t="s">
        <v>476</v>
      </c>
      <c r="D207" s="16" t="s">
        <v>490</v>
      </c>
      <c r="E207" s="17" t="s">
        <v>29</v>
      </c>
      <c r="F207" s="17" t="s">
        <v>106</v>
      </c>
      <c r="G207" s="18">
        <v>10000</v>
      </c>
      <c r="H207" s="14">
        <v>0</v>
      </c>
      <c r="I207" s="14">
        <v>25</v>
      </c>
      <c r="J207" s="14">
        <f t="shared" si="85"/>
        <v>287</v>
      </c>
      <c r="K207" s="14">
        <f t="shared" si="86"/>
        <v>710</v>
      </c>
      <c r="L207" s="14">
        <f t="shared" si="63"/>
        <v>120</v>
      </c>
      <c r="M207" s="14">
        <f t="shared" ref="M207:M272" si="88">+G207*3.04%</f>
        <v>304</v>
      </c>
      <c r="N207" s="14">
        <f t="shared" ref="N207:N272" si="89">+G207*7.09%</f>
        <v>709</v>
      </c>
      <c r="O207" s="14">
        <v>1350.12</v>
      </c>
      <c r="P207" s="14">
        <f t="shared" si="84"/>
        <v>3505.12</v>
      </c>
      <c r="Q207" s="14">
        <f t="shared" si="83"/>
        <v>1966.12</v>
      </c>
      <c r="R207" s="14">
        <f t="shared" si="87"/>
        <v>1539</v>
      </c>
      <c r="S207" s="68">
        <f t="shared" ref="S207:S272" si="90">ROUNDUP(G207-Q207,2)</f>
        <v>8033.88</v>
      </c>
      <c r="T207" s="15">
        <v>111</v>
      </c>
    </row>
    <row r="208" spans="1:20" s="69" customFormat="1" ht="21" customHeight="1" thickBot="1" x14ac:dyDescent="0.35">
      <c r="A208" s="64" t="s">
        <v>499</v>
      </c>
      <c r="B208" s="16" t="s">
        <v>500</v>
      </c>
      <c r="C208" s="16" t="s">
        <v>476</v>
      </c>
      <c r="D208" s="16" t="s">
        <v>490</v>
      </c>
      <c r="E208" s="17" t="s">
        <v>29</v>
      </c>
      <c r="F208" s="17" t="s">
        <v>106</v>
      </c>
      <c r="G208" s="18">
        <v>10000</v>
      </c>
      <c r="H208" s="14">
        <v>0</v>
      </c>
      <c r="I208" s="14">
        <v>25</v>
      </c>
      <c r="J208" s="14">
        <f t="shared" si="85"/>
        <v>287</v>
      </c>
      <c r="K208" s="14">
        <f t="shared" si="86"/>
        <v>710</v>
      </c>
      <c r="L208" s="14">
        <f t="shared" ref="L208:L276" si="91">+G208*1.2%</f>
        <v>120</v>
      </c>
      <c r="M208" s="14">
        <f t="shared" si="88"/>
        <v>304</v>
      </c>
      <c r="N208" s="14">
        <f t="shared" si="89"/>
        <v>709</v>
      </c>
      <c r="O208" s="14">
        <v>0</v>
      </c>
      <c r="P208" s="14">
        <f t="shared" si="84"/>
        <v>2155</v>
      </c>
      <c r="Q208" s="14">
        <f t="shared" si="83"/>
        <v>616</v>
      </c>
      <c r="R208" s="14">
        <f t="shared" si="87"/>
        <v>1539</v>
      </c>
      <c r="S208" s="68">
        <f t="shared" si="90"/>
        <v>9384</v>
      </c>
      <c r="T208" s="15">
        <v>111</v>
      </c>
    </row>
    <row r="209" spans="1:20" s="69" customFormat="1" ht="21" customHeight="1" thickBot="1" x14ac:dyDescent="0.35">
      <c r="A209" s="64" t="s">
        <v>501</v>
      </c>
      <c r="B209" s="16" t="s">
        <v>502</v>
      </c>
      <c r="C209" s="16" t="s">
        <v>476</v>
      </c>
      <c r="D209" s="16" t="s">
        <v>339</v>
      </c>
      <c r="E209" s="17" t="s">
        <v>34</v>
      </c>
      <c r="F209" s="17" t="s">
        <v>35</v>
      </c>
      <c r="G209" s="18">
        <v>10000</v>
      </c>
      <c r="H209" s="14">
        <v>0</v>
      </c>
      <c r="I209" s="14">
        <v>25</v>
      </c>
      <c r="J209" s="14">
        <f t="shared" si="85"/>
        <v>287</v>
      </c>
      <c r="K209" s="14">
        <f t="shared" si="86"/>
        <v>710</v>
      </c>
      <c r="L209" s="14">
        <f t="shared" si="91"/>
        <v>120</v>
      </c>
      <c r="M209" s="14">
        <f t="shared" si="88"/>
        <v>304</v>
      </c>
      <c r="N209" s="14">
        <f t="shared" si="89"/>
        <v>709</v>
      </c>
      <c r="O209" s="14">
        <v>0</v>
      </c>
      <c r="P209" s="14">
        <f t="shared" si="84"/>
        <v>2155</v>
      </c>
      <c r="Q209" s="14">
        <f t="shared" si="83"/>
        <v>616</v>
      </c>
      <c r="R209" s="14">
        <f t="shared" si="87"/>
        <v>1539</v>
      </c>
      <c r="S209" s="68">
        <f t="shared" si="90"/>
        <v>9384</v>
      </c>
      <c r="T209" s="15">
        <v>111</v>
      </c>
    </row>
    <row r="210" spans="1:20" s="69" customFormat="1" ht="21" customHeight="1" thickBot="1" x14ac:dyDescent="0.35">
      <c r="A210" s="64" t="s">
        <v>503</v>
      </c>
      <c r="B210" s="16" t="s">
        <v>504</v>
      </c>
      <c r="C210" s="16" t="s">
        <v>476</v>
      </c>
      <c r="D210" s="16" t="s">
        <v>490</v>
      </c>
      <c r="E210" s="17" t="s">
        <v>29</v>
      </c>
      <c r="F210" s="17" t="s">
        <v>106</v>
      </c>
      <c r="G210" s="18">
        <v>10000</v>
      </c>
      <c r="H210" s="14">
        <v>0</v>
      </c>
      <c r="I210" s="14">
        <v>25</v>
      </c>
      <c r="J210" s="14">
        <f t="shared" si="85"/>
        <v>287</v>
      </c>
      <c r="K210" s="14">
        <f t="shared" si="86"/>
        <v>710</v>
      </c>
      <c r="L210" s="14">
        <f t="shared" si="91"/>
        <v>120</v>
      </c>
      <c r="M210" s="14">
        <f t="shared" si="88"/>
        <v>304</v>
      </c>
      <c r="N210" s="14">
        <f t="shared" si="89"/>
        <v>709</v>
      </c>
      <c r="O210" s="14">
        <v>0</v>
      </c>
      <c r="P210" s="14">
        <f t="shared" si="84"/>
        <v>2155</v>
      </c>
      <c r="Q210" s="14">
        <f t="shared" si="83"/>
        <v>616</v>
      </c>
      <c r="R210" s="14">
        <f t="shared" si="87"/>
        <v>1539</v>
      </c>
      <c r="S210" s="68">
        <f t="shared" si="90"/>
        <v>9384</v>
      </c>
      <c r="T210" s="15">
        <v>111</v>
      </c>
    </row>
    <row r="211" spans="1:20" s="69" customFormat="1" ht="21" customHeight="1" thickBot="1" x14ac:dyDescent="0.35">
      <c r="A211" s="64" t="s">
        <v>505</v>
      </c>
      <c r="B211" s="16" t="s">
        <v>506</v>
      </c>
      <c r="C211" s="16" t="s">
        <v>476</v>
      </c>
      <c r="D211" s="16" t="s">
        <v>420</v>
      </c>
      <c r="E211" s="17" t="s">
        <v>29</v>
      </c>
      <c r="F211" s="17" t="s">
        <v>35</v>
      </c>
      <c r="G211" s="18">
        <v>10000</v>
      </c>
      <c r="H211" s="14">
        <v>0</v>
      </c>
      <c r="I211" s="14">
        <v>25</v>
      </c>
      <c r="J211" s="14">
        <f t="shared" si="85"/>
        <v>287</v>
      </c>
      <c r="K211" s="14">
        <f t="shared" si="86"/>
        <v>710</v>
      </c>
      <c r="L211" s="14">
        <f t="shared" si="91"/>
        <v>120</v>
      </c>
      <c r="M211" s="14">
        <f t="shared" si="88"/>
        <v>304</v>
      </c>
      <c r="N211" s="14">
        <f t="shared" si="89"/>
        <v>709</v>
      </c>
      <c r="O211" s="14">
        <v>0</v>
      </c>
      <c r="P211" s="14">
        <f t="shared" si="84"/>
        <v>2155</v>
      </c>
      <c r="Q211" s="14">
        <f t="shared" si="83"/>
        <v>616</v>
      </c>
      <c r="R211" s="14">
        <f t="shared" si="87"/>
        <v>1539</v>
      </c>
      <c r="S211" s="68">
        <f t="shared" si="90"/>
        <v>9384</v>
      </c>
      <c r="T211" s="15">
        <v>111</v>
      </c>
    </row>
    <row r="212" spans="1:20" s="69" customFormat="1" ht="21" customHeight="1" thickBot="1" x14ac:dyDescent="0.35">
      <c r="A212" s="64" t="s">
        <v>507</v>
      </c>
      <c r="B212" s="16" t="s">
        <v>508</v>
      </c>
      <c r="C212" s="16" t="s">
        <v>476</v>
      </c>
      <c r="D212" s="16" t="s">
        <v>420</v>
      </c>
      <c r="E212" s="17" t="s">
        <v>29</v>
      </c>
      <c r="F212" s="17" t="s">
        <v>35</v>
      </c>
      <c r="G212" s="18">
        <v>10000</v>
      </c>
      <c r="H212" s="14">
        <v>0</v>
      </c>
      <c r="I212" s="14">
        <v>25</v>
      </c>
      <c r="J212" s="14">
        <f t="shared" si="85"/>
        <v>287</v>
      </c>
      <c r="K212" s="14">
        <f t="shared" si="86"/>
        <v>710</v>
      </c>
      <c r="L212" s="14">
        <f t="shared" si="91"/>
        <v>120</v>
      </c>
      <c r="M212" s="14">
        <f t="shared" si="88"/>
        <v>304</v>
      </c>
      <c r="N212" s="14">
        <f t="shared" si="89"/>
        <v>709</v>
      </c>
      <c r="O212" s="14">
        <v>0</v>
      </c>
      <c r="P212" s="14">
        <f t="shared" si="84"/>
        <v>2155</v>
      </c>
      <c r="Q212" s="14">
        <f t="shared" si="83"/>
        <v>616</v>
      </c>
      <c r="R212" s="14">
        <f t="shared" si="87"/>
        <v>1539</v>
      </c>
      <c r="S212" s="68">
        <f t="shared" si="90"/>
        <v>9384</v>
      </c>
      <c r="T212" s="15">
        <v>111</v>
      </c>
    </row>
    <row r="213" spans="1:20" s="69" customFormat="1" ht="21" customHeight="1" thickBot="1" x14ac:dyDescent="0.35">
      <c r="A213" s="64" t="s">
        <v>509</v>
      </c>
      <c r="B213" s="16" t="s">
        <v>510</v>
      </c>
      <c r="C213" s="16" t="s">
        <v>476</v>
      </c>
      <c r="D213" s="16" t="s">
        <v>130</v>
      </c>
      <c r="E213" s="17" t="s">
        <v>34</v>
      </c>
      <c r="F213" s="17" t="s">
        <v>35</v>
      </c>
      <c r="G213" s="18">
        <v>10000</v>
      </c>
      <c r="H213" s="14">
        <v>0</v>
      </c>
      <c r="I213" s="14">
        <v>25</v>
      </c>
      <c r="J213" s="14">
        <f t="shared" si="85"/>
        <v>287</v>
      </c>
      <c r="K213" s="14">
        <f t="shared" si="86"/>
        <v>710</v>
      </c>
      <c r="L213" s="14">
        <f t="shared" si="91"/>
        <v>120</v>
      </c>
      <c r="M213" s="14">
        <f t="shared" si="88"/>
        <v>304</v>
      </c>
      <c r="N213" s="14">
        <f t="shared" si="89"/>
        <v>709</v>
      </c>
      <c r="O213" s="14">
        <v>0</v>
      </c>
      <c r="P213" s="14">
        <f t="shared" si="84"/>
        <v>2155</v>
      </c>
      <c r="Q213" s="14">
        <f t="shared" si="83"/>
        <v>616</v>
      </c>
      <c r="R213" s="14">
        <f t="shared" si="87"/>
        <v>1539</v>
      </c>
      <c r="S213" s="68">
        <f t="shared" si="90"/>
        <v>9384</v>
      </c>
      <c r="T213" s="15">
        <v>111</v>
      </c>
    </row>
    <row r="214" spans="1:20" s="69" customFormat="1" ht="21" customHeight="1" thickBot="1" x14ac:dyDescent="0.35">
      <c r="A214" s="64" t="s">
        <v>511</v>
      </c>
      <c r="B214" s="16" t="s">
        <v>512</v>
      </c>
      <c r="C214" s="16" t="s">
        <v>476</v>
      </c>
      <c r="D214" s="16" t="s">
        <v>420</v>
      </c>
      <c r="E214" s="17" t="s">
        <v>29</v>
      </c>
      <c r="F214" s="17" t="s">
        <v>35</v>
      </c>
      <c r="G214" s="18">
        <v>10000</v>
      </c>
      <c r="H214" s="14">
        <v>0</v>
      </c>
      <c r="I214" s="14">
        <v>25</v>
      </c>
      <c r="J214" s="14">
        <f t="shared" si="85"/>
        <v>287</v>
      </c>
      <c r="K214" s="14">
        <f t="shared" si="86"/>
        <v>710</v>
      </c>
      <c r="L214" s="14">
        <f t="shared" si="91"/>
        <v>120</v>
      </c>
      <c r="M214" s="14">
        <f t="shared" si="88"/>
        <v>304</v>
      </c>
      <c r="N214" s="14">
        <f t="shared" si="89"/>
        <v>709</v>
      </c>
      <c r="O214" s="14">
        <v>0</v>
      </c>
      <c r="P214" s="14">
        <f t="shared" si="84"/>
        <v>2155</v>
      </c>
      <c r="Q214" s="14">
        <f t="shared" si="83"/>
        <v>616</v>
      </c>
      <c r="R214" s="14">
        <f t="shared" si="87"/>
        <v>1539</v>
      </c>
      <c r="S214" s="68">
        <f t="shared" si="90"/>
        <v>9384</v>
      </c>
      <c r="T214" s="15">
        <v>111</v>
      </c>
    </row>
    <row r="215" spans="1:20" s="69" customFormat="1" ht="21" customHeight="1" thickBot="1" x14ac:dyDescent="0.35">
      <c r="A215" s="64" t="s">
        <v>513</v>
      </c>
      <c r="B215" s="16" t="s">
        <v>514</v>
      </c>
      <c r="C215" s="16" t="s">
        <v>476</v>
      </c>
      <c r="D215" s="16" t="s">
        <v>417</v>
      </c>
      <c r="E215" s="17" t="s">
        <v>29</v>
      </c>
      <c r="F215" s="17" t="s">
        <v>35</v>
      </c>
      <c r="G215" s="18">
        <v>25000</v>
      </c>
      <c r="H215" s="14">
        <v>0</v>
      </c>
      <c r="I215" s="14">
        <v>25</v>
      </c>
      <c r="J215" s="14">
        <f t="shared" si="85"/>
        <v>717.5</v>
      </c>
      <c r="K215" s="14">
        <f t="shared" si="86"/>
        <v>1775</v>
      </c>
      <c r="L215" s="14">
        <f t="shared" si="91"/>
        <v>300</v>
      </c>
      <c r="M215" s="14">
        <f t="shared" si="88"/>
        <v>760</v>
      </c>
      <c r="N215" s="14">
        <f t="shared" si="89"/>
        <v>1772.5000000000002</v>
      </c>
      <c r="O215" s="14">
        <v>0</v>
      </c>
      <c r="P215" s="14">
        <f t="shared" si="84"/>
        <v>5350</v>
      </c>
      <c r="Q215" s="14">
        <f t="shared" si="83"/>
        <v>1502.5</v>
      </c>
      <c r="R215" s="14">
        <f t="shared" si="87"/>
        <v>3847.5</v>
      </c>
      <c r="S215" s="68">
        <f t="shared" si="90"/>
        <v>23497.5</v>
      </c>
      <c r="T215" s="15">
        <v>111</v>
      </c>
    </row>
    <row r="216" spans="1:20" s="69" customFormat="1" ht="21" customHeight="1" thickBot="1" x14ac:dyDescent="0.35">
      <c r="A216" s="64" t="s">
        <v>951</v>
      </c>
      <c r="B216" s="16" t="s">
        <v>952</v>
      </c>
      <c r="C216" s="16" t="s">
        <v>476</v>
      </c>
      <c r="D216" s="16" t="s">
        <v>58</v>
      </c>
      <c r="E216" s="17" t="s">
        <v>34</v>
      </c>
      <c r="F216" s="17" t="s">
        <v>35</v>
      </c>
      <c r="G216" s="18">
        <v>10000</v>
      </c>
      <c r="H216" s="14">
        <v>0</v>
      </c>
      <c r="I216" s="14">
        <v>25</v>
      </c>
      <c r="J216" s="14">
        <f t="shared" si="85"/>
        <v>287</v>
      </c>
      <c r="K216" s="14">
        <f t="shared" si="86"/>
        <v>710</v>
      </c>
      <c r="L216" s="14">
        <f t="shared" si="91"/>
        <v>120</v>
      </c>
      <c r="M216" s="14">
        <f t="shared" si="88"/>
        <v>304</v>
      </c>
      <c r="N216" s="14">
        <f t="shared" si="89"/>
        <v>709</v>
      </c>
      <c r="O216" s="14">
        <v>0</v>
      </c>
      <c r="P216" s="14">
        <f t="shared" ref="P216" si="92">+H216+I216+J216+K216+L216+M216+N216+O216</f>
        <v>2155</v>
      </c>
      <c r="Q216" s="14">
        <f t="shared" ref="Q216" si="93">ROUNDUP(H216+I216+J216+M216+O216,2)</f>
        <v>616</v>
      </c>
      <c r="R216" s="14">
        <f t="shared" si="87"/>
        <v>1539</v>
      </c>
      <c r="S216" s="68">
        <f t="shared" si="90"/>
        <v>9384</v>
      </c>
      <c r="T216" s="15">
        <v>111</v>
      </c>
    </row>
    <row r="217" spans="1:20" s="69" customFormat="1" ht="21" customHeight="1" thickBot="1" x14ac:dyDescent="0.35">
      <c r="A217" s="64" t="s">
        <v>515</v>
      </c>
      <c r="B217" s="16" t="s">
        <v>516</v>
      </c>
      <c r="C217" s="16" t="s">
        <v>517</v>
      </c>
      <c r="D217" s="16" t="s">
        <v>455</v>
      </c>
      <c r="E217" s="17" t="s">
        <v>29</v>
      </c>
      <c r="F217" s="17" t="s">
        <v>40</v>
      </c>
      <c r="G217" s="18">
        <v>31500</v>
      </c>
      <c r="H217" s="14">
        <v>0</v>
      </c>
      <c r="I217" s="14">
        <v>25</v>
      </c>
      <c r="J217" s="14">
        <f t="shared" si="85"/>
        <v>904.05</v>
      </c>
      <c r="K217" s="14">
        <f t="shared" si="86"/>
        <v>2236.5</v>
      </c>
      <c r="L217" s="14">
        <f t="shared" si="91"/>
        <v>378</v>
      </c>
      <c r="M217" s="14">
        <f t="shared" si="88"/>
        <v>957.6</v>
      </c>
      <c r="N217" s="14">
        <f t="shared" si="89"/>
        <v>2233.3500000000004</v>
      </c>
      <c r="O217" s="14">
        <v>0</v>
      </c>
      <c r="P217" s="14">
        <f t="shared" si="84"/>
        <v>6734.5000000000009</v>
      </c>
      <c r="Q217" s="14">
        <f t="shared" si="83"/>
        <v>1886.65</v>
      </c>
      <c r="R217" s="14">
        <f t="shared" si="87"/>
        <v>4847.8500000000004</v>
      </c>
      <c r="S217" s="68">
        <f t="shared" si="90"/>
        <v>29613.35</v>
      </c>
      <c r="T217" s="15">
        <v>111</v>
      </c>
    </row>
    <row r="218" spans="1:20" s="69" customFormat="1" ht="21" customHeight="1" thickBot="1" x14ac:dyDescent="0.35">
      <c r="A218" s="64" t="s">
        <v>518</v>
      </c>
      <c r="B218" s="16" t="s">
        <v>519</v>
      </c>
      <c r="C218" s="16" t="s">
        <v>517</v>
      </c>
      <c r="D218" s="16" t="s">
        <v>187</v>
      </c>
      <c r="E218" s="17" t="s">
        <v>29</v>
      </c>
      <c r="F218" s="17" t="s">
        <v>35</v>
      </c>
      <c r="G218" s="18">
        <v>10000</v>
      </c>
      <c r="H218" s="14">
        <v>0</v>
      </c>
      <c r="I218" s="14">
        <v>25</v>
      </c>
      <c r="J218" s="14">
        <f t="shared" si="85"/>
        <v>287</v>
      </c>
      <c r="K218" s="14">
        <f t="shared" si="86"/>
        <v>710</v>
      </c>
      <c r="L218" s="14">
        <f t="shared" si="91"/>
        <v>120</v>
      </c>
      <c r="M218" s="14">
        <f t="shared" si="88"/>
        <v>304</v>
      </c>
      <c r="N218" s="14">
        <f t="shared" si="89"/>
        <v>709</v>
      </c>
      <c r="O218" s="14">
        <v>0</v>
      </c>
      <c r="P218" s="14">
        <f t="shared" si="84"/>
        <v>2155</v>
      </c>
      <c r="Q218" s="14">
        <f t="shared" si="83"/>
        <v>616</v>
      </c>
      <c r="R218" s="14">
        <f t="shared" si="87"/>
        <v>1539</v>
      </c>
      <c r="S218" s="68">
        <f t="shared" si="90"/>
        <v>9384</v>
      </c>
      <c r="T218" s="15">
        <v>111</v>
      </c>
    </row>
    <row r="219" spans="1:20" s="69" customFormat="1" ht="21" customHeight="1" thickBot="1" x14ac:dyDescent="0.35">
      <c r="A219" s="64" t="s">
        <v>520</v>
      </c>
      <c r="B219" s="16" t="s">
        <v>521</v>
      </c>
      <c r="C219" s="16" t="s">
        <v>517</v>
      </c>
      <c r="D219" s="16" t="s">
        <v>522</v>
      </c>
      <c r="E219" s="17" t="s">
        <v>29</v>
      </c>
      <c r="F219" s="17" t="s">
        <v>106</v>
      </c>
      <c r="G219" s="18">
        <v>22000</v>
      </c>
      <c r="H219" s="14">
        <v>0</v>
      </c>
      <c r="I219" s="14">
        <v>25</v>
      </c>
      <c r="J219" s="14">
        <f t="shared" si="85"/>
        <v>631.4</v>
      </c>
      <c r="K219" s="14">
        <f t="shared" si="86"/>
        <v>1562</v>
      </c>
      <c r="L219" s="14">
        <f t="shared" si="91"/>
        <v>264</v>
      </c>
      <c r="M219" s="14">
        <f t="shared" si="88"/>
        <v>668.8</v>
      </c>
      <c r="N219" s="14">
        <f t="shared" si="89"/>
        <v>1559.8000000000002</v>
      </c>
      <c r="O219" s="14">
        <v>0</v>
      </c>
      <c r="P219" s="14">
        <f t="shared" si="84"/>
        <v>4711</v>
      </c>
      <c r="Q219" s="14">
        <f t="shared" si="83"/>
        <v>1325.2</v>
      </c>
      <c r="R219" s="14">
        <f t="shared" si="87"/>
        <v>3385.8</v>
      </c>
      <c r="S219" s="68">
        <f t="shared" si="90"/>
        <v>20674.8</v>
      </c>
      <c r="T219" s="15">
        <v>111</v>
      </c>
    </row>
    <row r="220" spans="1:20" s="69" customFormat="1" ht="21" customHeight="1" thickBot="1" x14ac:dyDescent="0.35">
      <c r="A220" s="64" t="s">
        <v>523</v>
      </c>
      <c r="B220" s="16" t="s">
        <v>524</v>
      </c>
      <c r="C220" s="16" t="s">
        <v>517</v>
      </c>
      <c r="D220" s="16" t="s">
        <v>420</v>
      </c>
      <c r="E220" s="17" t="s">
        <v>29</v>
      </c>
      <c r="F220" s="17" t="s">
        <v>35</v>
      </c>
      <c r="G220" s="18">
        <v>10000</v>
      </c>
      <c r="H220" s="14">
        <v>0</v>
      </c>
      <c r="I220" s="14">
        <v>25</v>
      </c>
      <c r="J220" s="14">
        <f t="shared" si="85"/>
        <v>287</v>
      </c>
      <c r="K220" s="14">
        <f t="shared" si="86"/>
        <v>710</v>
      </c>
      <c r="L220" s="14">
        <f t="shared" si="91"/>
        <v>120</v>
      </c>
      <c r="M220" s="14">
        <f t="shared" si="88"/>
        <v>304</v>
      </c>
      <c r="N220" s="14">
        <f t="shared" si="89"/>
        <v>709</v>
      </c>
      <c r="O220" s="14">
        <v>0</v>
      </c>
      <c r="P220" s="14">
        <f t="shared" si="84"/>
        <v>2155</v>
      </c>
      <c r="Q220" s="14">
        <f t="shared" ref="Q220:Q254" si="94">ROUNDUP(H220+I220+J220+M220+O220,2)</f>
        <v>616</v>
      </c>
      <c r="R220" s="14">
        <f t="shared" si="87"/>
        <v>1539</v>
      </c>
      <c r="S220" s="68">
        <f t="shared" si="90"/>
        <v>9384</v>
      </c>
      <c r="T220" s="15">
        <v>111</v>
      </c>
    </row>
    <row r="221" spans="1:20" s="69" customFormat="1" ht="21" customHeight="1" thickBot="1" x14ac:dyDescent="0.35">
      <c r="A221" s="64" t="s">
        <v>525</v>
      </c>
      <c r="B221" s="16" t="s">
        <v>526</v>
      </c>
      <c r="C221" s="16" t="s">
        <v>517</v>
      </c>
      <c r="D221" s="16" t="s">
        <v>58</v>
      </c>
      <c r="E221" s="17" t="s">
        <v>34</v>
      </c>
      <c r="F221" s="17" t="s">
        <v>35</v>
      </c>
      <c r="G221" s="18">
        <v>10000</v>
      </c>
      <c r="H221" s="14">
        <v>0</v>
      </c>
      <c r="I221" s="14">
        <v>25</v>
      </c>
      <c r="J221" s="14">
        <f t="shared" si="85"/>
        <v>287</v>
      </c>
      <c r="K221" s="14">
        <f t="shared" si="86"/>
        <v>710</v>
      </c>
      <c r="L221" s="14">
        <f t="shared" si="91"/>
        <v>120</v>
      </c>
      <c r="M221" s="14">
        <f t="shared" si="88"/>
        <v>304</v>
      </c>
      <c r="N221" s="14">
        <f t="shared" si="89"/>
        <v>709</v>
      </c>
      <c r="O221" s="14">
        <v>0</v>
      </c>
      <c r="P221" s="14">
        <f t="shared" si="84"/>
        <v>2155</v>
      </c>
      <c r="Q221" s="14">
        <f t="shared" si="94"/>
        <v>616</v>
      </c>
      <c r="R221" s="14">
        <f t="shared" si="87"/>
        <v>1539</v>
      </c>
      <c r="S221" s="68">
        <f t="shared" si="90"/>
        <v>9384</v>
      </c>
      <c r="T221" s="15">
        <v>111</v>
      </c>
    </row>
    <row r="222" spans="1:20" s="69" customFormat="1" ht="21" customHeight="1" thickBot="1" x14ac:dyDescent="0.35">
      <c r="A222" s="64" t="s">
        <v>527</v>
      </c>
      <c r="B222" s="16" t="s">
        <v>528</v>
      </c>
      <c r="C222" s="16" t="s">
        <v>517</v>
      </c>
      <c r="D222" s="16" t="s">
        <v>490</v>
      </c>
      <c r="E222" s="17" t="s">
        <v>29</v>
      </c>
      <c r="F222" s="17" t="s">
        <v>106</v>
      </c>
      <c r="G222" s="18">
        <v>10000</v>
      </c>
      <c r="H222" s="14">
        <v>0</v>
      </c>
      <c r="I222" s="14">
        <v>25</v>
      </c>
      <c r="J222" s="14">
        <f t="shared" si="85"/>
        <v>287</v>
      </c>
      <c r="K222" s="14">
        <f t="shared" si="86"/>
        <v>710</v>
      </c>
      <c r="L222" s="14">
        <f t="shared" si="91"/>
        <v>120</v>
      </c>
      <c r="M222" s="14">
        <f t="shared" si="88"/>
        <v>304</v>
      </c>
      <c r="N222" s="14">
        <f t="shared" si="89"/>
        <v>709</v>
      </c>
      <c r="O222" s="14">
        <v>0</v>
      </c>
      <c r="P222" s="14">
        <f t="shared" si="84"/>
        <v>2155</v>
      </c>
      <c r="Q222" s="14">
        <f t="shared" si="94"/>
        <v>616</v>
      </c>
      <c r="R222" s="14">
        <f t="shared" si="87"/>
        <v>1539</v>
      </c>
      <c r="S222" s="68">
        <f t="shared" si="90"/>
        <v>9384</v>
      </c>
      <c r="T222" s="15">
        <v>111</v>
      </c>
    </row>
    <row r="223" spans="1:20" s="69" customFormat="1" ht="21" customHeight="1" thickBot="1" x14ac:dyDescent="0.35">
      <c r="A223" s="64" t="s">
        <v>529</v>
      </c>
      <c r="B223" s="16" t="s">
        <v>530</v>
      </c>
      <c r="C223" s="16" t="s">
        <v>517</v>
      </c>
      <c r="D223" s="16" t="s">
        <v>187</v>
      </c>
      <c r="E223" s="17" t="s">
        <v>29</v>
      </c>
      <c r="F223" s="17" t="s">
        <v>35</v>
      </c>
      <c r="G223" s="18">
        <v>10000</v>
      </c>
      <c r="H223" s="14">
        <v>0</v>
      </c>
      <c r="I223" s="14">
        <v>25</v>
      </c>
      <c r="J223" s="14">
        <f t="shared" si="85"/>
        <v>287</v>
      </c>
      <c r="K223" s="14">
        <f t="shared" si="86"/>
        <v>710</v>
      </c>
      <c r="L223" s="14">
        <f t="shared" si="91"/>
        <v>120</v>
      </c>
      <c r="M223" s="14">
        <f t="shared" si="88"/>
        <v>304</v>
      </c>
      <c r="N223" s="14">
        <f t="shared" si="89"/>
        <v>709</v>
      </c>
      <c r="O223" s="14">
        <v>0</v>
      </c>
      <c r="P223" s="14">
        <f t="shared" si="84"/>
        <v>2155</v>
      </c>
      <c r="Q223" s="14">
        <f t="shared" si="94"/>
        <v>616</v>
      </c>
      <c r="R223" s="14">
        <f t="shared" si="87"/>
        <v>1539</v>
      </c>
      <c r="S223" s="68">
        <f t="shared" si="90"/>
        <v>9384</v>
      </c>
      <c r="T223" s="15">
        <v>111</v>
      </c>
    </row>
    <row r="224" spans="1:20" s="69" customFormat="1" ht="21" customHeight="1" thickBot="1" x14ac:dyDescent="0.35">
      <c r="A224" s="64" t="s">
        <v>531</v>
      </c>
      <c r="B224" s="16" t="s">
        <v>532</v>
      </c>
      <c r="C224" s="16" t="s">
        <v>517</v>
      </c>
      <c r="D224" s="16" t="s">
        <v>420</v>
      </c>
      <c r="E224" s="17" t="s">
        <v>29</v>
      </c>
      <c r="F224" s="17" t="s">
        <v>35</v>
      </c>
      <c r="G224" s="18">
        <v>10000</v>
      </c>
      <c r="H224" s="14">
        <v>0</v>
      </c>
      <c r="I224" s="14">
        <v>25</v>
      </c>
      <c r="J224" s="14">
        <f t="shared" si="85"/>
        <v>287</v>
      </c>
      <c r="K224" s="14">
        <f t="shared" si="86"/>
        <v>710</v>
      </c>
      <c r="L224" s="14">
        <f t="shared" si="91"/>
        <v>120</v>
      </c>
      <c r="M224" s="14">
        <f t="shared" si="88"/>
        <v>304</v>
      </c>
      <c r="N224" s="14">
        <f t="shared" si="89"/>
        <v>709</v>
      </c>
      <c r="O224" s="14">
        <v>0</v>
      </c>
      <c r="P224" s="14">
        <f t="shared" ref="P224:P231" si="95">+H224+I224+J224+K224+L224+M224+N224+O224</f>
        <v>2155</v>
      </c>
      <c r="Q224" s="14">
        <f t="shared" si="94"/>
        <v>616</v>
      </c>
      <c r="R224" s="14">
        <f t="shared" si="87"/>
        <v>1539</v>
      </c>
      <c r="S224" s="68">
        <f t="shared" si="90"/>
        <v>9384</v>
      </c>
      <c r="T224" s="15">
        <v>111</v>
      </c>
    </row>
    <row r="225" spans="1:20" s="69" customFormat="1" ht="21" customHeight="1" thickBot="1" x14ac:dyDescent="0.35">
      <c r="A225" s="64" t="s">
        <v>533</v>
      </c>
      <c r="B225" s="16" t="s">
        <v>534</v>
      </c>
      <c r="C225" s="16" t="s">
        <v>517</v>
      </c>
      <c r="D225" s="16" t="s">
        <v>339</v>
      </c>
      <c r="E225" s="17" t="s">
        <v>34</v>
      </c>
      <c r="F225" s="17" t="s">
        <v>35</v>
      </c>
      <c r="G225" s="18">
        <v>10000</v>
      </c>
      <c r="H225" s="14">
        <v>0</v>
      </c>
      <c r="I225" s="14">
        <v>25</v>
      </c>
      <c r="J225" s="14">
        <f t="shared" si="85"/>
        <v>287</v>
      </c>
      <c r="K225" s="14">
        <f t="shared" si="86"/>
        <v>710</v>
      </c>
      <c r="L225" s="14">
        <f t="shared" si="91"/>
        <v>120</v>
      </c>
      <c r="M225" s="14">
        <f t="shared" si="88"/>
        <v>304</v>
      </c>
      <c r="N225" s="14">
        <f t="shared" si="89"/>
        <v>709</v>
      </c>
      <c r="O225" s="14">
        <v>0</v>
      </c>
      <c r="P225" s="14">
        <f t="shared" si="95"/>
        <v>2155</v>
      </c>
      <c r="Q225" s="14">
        <f t="shared" si="94"/>
        <v>616</v>
      </c>
      <c r="R225" s="14">
        <f t="shared" si="87"/>
        <v>1539</v>
      </c>
      <c r="S225" s="68">
        <f t="shared" si="90"/>
        <v>9384</v>
      </c>
      <c r="T225" s="15">
        <v>111</v>
      </c>
    </row>
    <row r="226" spans="1:20" s="69" customFormat="1" ht="21" customHeight="1" thickBot="1" x14ac:dyDescent="0.35">
      <c r="A226" s="64" t="s">
        <v>535</v>
      </c>
      <c r="B226" s="16" t="s">
        <v>536</v>
      </c>
      <c r="C226" s="16" t="s">
        <v>517</v>
      </c>
      <c r="D226" s="16" t="s">
        <v>187</v>
      </c>
      <c r="E226" s="17" t="s">
        <v>34</v>
      </c>
      <c r="F226" s="17" t="s">
        <v>35</v>
      </c>
      <c r="G226" s="18">
        <v>10000</v>
      </c>
      <c r="H226" s="14">
        <v>0</v>
      </c>
      <c r="I226" s="14">
        <v>25</v>
      </c>
      <c r="J226" s="14">
        <f t="shared" si="85"/>
        <v>287</v>
      </c>
      <c r="K226" s="14">
        <f t="shared" si="86"/>
        <v>710</v>
      </c>
      <c r="L226" s="14">
        <f t="shared" si="91"/>
        <v>120</v>
      </c>
      <c r="M226" s="14">
        <f t="shared" si="88"/>
        <v>304</v>
      </c>
      <c r="N226" s="14">
        <f t="shared" si="89"/>
        <v>709</v>
      </c>
      <c r="O226" s="14">
        <v>0</v>
      </c>
      <c r="P226" s="14">
        <f t="shared" si="95"/>
        <v>2155</v>
      </c>
      <c r="Q226" s="14">
        <f t="shared" si="94"/>
        <v>616</v>
      </c>
      <c r="R226" s="14">
        <f t="shared" si="87"/>
        <v>1539</v>
      </c>
      <c r="S226" s="68">
        <f t="shared" si="90"/>
        <v>9384</v>
      </c>
      <c r="T226" s="15">
        <v>111</v>
      </c>
    </row>
    <row r="227" spans="1:20" s="69" customFormat="1" ht="21" customHeight="1" thickBot="1" x14ac:dyDescent="0.35">
      <c r="A227" s="64" t="s">
        <v>537</v>
      </c>
      <c r="B227" s="16" t="s">
        <v>538</v>
      </c>
      <c r="C227" s="16" t="s">
        <v>517</v>
      </c>
      <c r="D227" s="16" t="s">
        <v>539</v>
      </c>
      <c r="E227" s="17" t="s">
        <v>29</v>
      </c>
      <c r="F227" s="17" t="s">
        <v>35</v>
      </c>
      <c r="G227" s="18">
        <v>10000</v>
      </c>
      <c r="H227" s="14">
        <v>0</v>
      </c>
      <c r="I227" s="14">
        <v>25</v>
      </c>
      <c r="J227" s="14">
        <f t="shared" si="85"/>
        <v>287</v>
      </c>
      <c r="K227" s="14">
        <f t="shared" si="86"/>
        <v>710</v>
      </c>
      <c r="L227" s="14">
        <f t="shared" si="91"/>
        <v>120</v>
      </c>
      <c r="M227" s="14">
        <f t="shared" si="88"/>
        <v>304</v>
      </c>
      <c r="N227" s="14">
        <f t="shared" si="89"/>
        <v>709</v>
      </c>
      <c r="O227" s="14">
        <v>0</v>
      </c>
      <c r="P227" s="14">
        <f t="shared" si="95"/>
        <v>2155</v>
      </c>
      <c r="Q227" s="14">
        <f t="shared" si="94"/>
        <v>616</v>
      </c>
      <c r="R227" s="14">
        <f t="shared" si="87"/>
        <v>1539</v>
      </c>
      <c r="S227" s="68">
        <f t="shared" si="90"/>
        <v>9384</v>
      </c>
      <c r="T227" s="15">
        <v>111</v>
      </c>
    </row>
    <row r="228" spans="1:20" s="69" customFormat="1" ht="21" customHeight="1" thickBot="1" x14ac:dyDescent="0.35">
      <c r="A228" s="64" t="s">
        <v>541</v>
      </c>
      <c r="B228" s="16" t="s">
        <v>542</v>
      </c>
      <c r="C228" s="16" t="s">
        <v>540</v>
      </c>
      <c r="D228" s="16" t="s">
        <v>130</v>
      </c>
      <c r="E228" s="17" t="s">
        <v>29</v>
      </c>
      <c r="F228" s="17" t="s">
        <v>35</v>
      </c>
      <c r="G228" s="18">
        <v>10000</v>
      </c>
      <c r="H228" s="14">
        <v>0</v>
      </c>
      <c r="I228" s="14">
        <v>25</v>
      </c>
      <c r="J228" s="14">
        <f t="shared" si="85"/>
        <v>287</v>
      </c>
      <c r="K228" s="14">
        <f t="shared" si="86"/>
        <v>710</v>
      </c>
      <c r="L228" s="14">
        <f t="shared" si="91"/>
        <v>120</v>
      </c>
      <c r="M228" s="14">
        <f t="shared" si="88"/>
        <v>304</v>
      </c>
      <c r="N228" s="14">
        <f t="shared" si="89"/>
        <v>709</v>
      </c>
      <c r="O228" s="14">
        <v>0</v>
      </c>
      <c r="P228" s="14">
        <f t="shared" si="95"/>
        <v>2155</v>
      </c>
      <c r="Q228" s="14">
        <f t="shared" si="94"/>
        <v>616</v>
      </c>
      <c r="R228" s="14">
        <f t="shared" si="87"/>
        <v>1539</v>
      </c>
      <c r="S228" s="68">
        <f t="shared" si="90"/>
        <v>9384</v>
      </c>
      <c r="T228" s="15">
        <v>111</v>
      </c>
    </row>
    <row r="229" spans="1:20" s="69" customFormat="1" ht="21" customHeight="1" thickBot="1" x14ac:dyDescent="0.35">
      <c r="A229" s="64" t="s">
        <v>543</v>
      </c>
      <c r="B229" s="16" t="s">
        <v>544</v>
      </c>
      <c r="C229" s="16" t="s">
        <v>540</v>
      </c>
      <c r="D229" s="16" t="s">
        <v>58</v>
      </c>
      <c r="E229" s="17" t="s">
        <v>34</v>
      </c>
      <c r="F229" s="17" t="s">
        <v>35</v>
      </c>
      <c r="G229" s="18">
        <v>10000</v>
      </c>
      <c r="H229" s="14">
        <v>0</v>
      </c>
      <c r="I229" s="14">
        <v>25</v>
      </c>
      <c r="J229" s="14">
        <f t="shared" si="85"/>
        <v>287</v>
      </c>
      <c r="K229" s="14">
        <f t="shared" si="86"/>
        <v>710</v>
      </c>
      <c r="L229" s="14">
        <f t="shared" si="91"/>
        <v>120</v>
      </c>
      <c r="M229" s="14">
        <f t="shared" si="88"/>
        <v>304</v>
      </c>
      <c r="N229" s="14">
        <f t="shared" si="89"/>
        <v>709</v>
      </c>
      <c r="O229" s="14">
        <v>0</v>
      </c>
      <c r="P229" s="14">
        <f t="shared" si="95"/>
        <v>2155</v>
      </c>
      <c r="Q229" s="14">
        <f t="shared" si="94"/>
        <v>616</v>
      </c>
      <c r="R229" s="14">
        <f t="shared" si="87"/>
        <v>1539</v>
      </c>
      <c r="S229" s="68">
        <f t="shared" si="90"/>
        <v>9384</v>
      </c>
      <c r="T229" s="15">
        <v>111</v>
      </c>
    </row>
    <row r="230" spans="1:20" s="69" customFormat="1" ht="21" customHeight="1" thickBot="1" x14ac:dyDescent="0.35">
      <c r="A230" s="64" t="s">
        <v>545</v>
      </c>
      <c r="B230" s="16" t="s">
        <v>546</v>
      </c>
      <c r="C230" s="16" t="s">
        <v>547</v>
      </c>
      <c r="D230" s="16" t="s">
        <v>130</v>
      </c>
      <c r="E230" s="17" t="s">
        <v>29</v>
      </c>
      <c r="F230" s="17" t="s">
        <v>35</v>
      </c>
      <c r="G230" s="18">
        <v>10000</v>
      </c>
      <c r="H230" s="14">
        <v>0</v>
      </c>
      <c r="I230" s="14">
        <v>25</v>
      </c>
      <c r="J230" s="14">
        <f t="shared" si="85"/>
        <v>287</v>
      </c>
      <c r="K230" s="14">
        <f t="shared" si="86"/>
        <v>710</v>
      </c>
      <c r="L230" s="14">
        <f t="shared" si="91"/>
        <v>120</v>
      </c>
      <c r="M230" s="14">
        <f t="shared" si="88"/>
        <v>304</v>
      </c>
      <c r="N230" s="14">
        <f t="shared" si="89"/>
        <v>709</v>
      </c>
      <c r="O230" s="14">
        <v>0</v>
      </c>
      <c r="P230" s="14">
        <f t="shared" si="95"/>
        <v>2155</v>
      </c>
      <c r="Q230" s="14">
        <f t="shared" si="94"/>
        <v>616</v>
      </c>
      <c r="R230" s="14">
        <f t="shared" si="87"/>
        <v>1539</v>
      </c>
      <c r="S230" s="68">
        <f t="shared" si="90"/>
        <v>9384</v>
      </c>
      <c r="T230" s="15">
        <v>111</v>
      </c>
    </row>
    <row r="231" spans="1:20" s="69" customFormat="1" ht="21" customHeight="1" thickBot="1" x14ac:dyDescent="0.35">
      <c r="A231" s="64" t="s">
        <v>548</v>
      </c>
      <c r="B231" s="16" t="s">
        <v>549</v>
      </c>
      <c r="C231" s="16" t="s">
        <v>547</v>
      </c>
      <c r="D231" s="16" t="s">
        <v>420</v>
      </c>
      <c r="E231" s="17" t="s">
        <v>29</v>
      </c>
      <c r="F231" s="17" t="s">
        <v>35</v>
      </c>
      <c r="G231" s="18">
        <v>10000</v>
      </c>
      <c r="H231" s="14">
        <v>0</v>
      </c>
      <c r="I231" s="14">
        <v>25</v>
      </c>
      <c r="J231" s="14">
        <f t="shared" si="85"/>
        <v>287</v>
      </c>
      <c r="K231" s="14">
        <f t="shared" si="86"/>
        <v>710</v>
      </c>
      <c r="L231" s="14">
        <f t="shared" si="91"/>
        <v>120</v>
      </c>
      <c r="M231" s="14">
        <f t="shared" si="88"/>
        <v>304</v>
      </c>
      <c r="N231" s="14">
        <f t="shared" si="89"/>
        <v>709</v>
      </c>
      <c r="O231" s="14">
        <v>0</v>
      </c>
      <c r="P231" s="14">
        <f t="shared" si="95"/>
        <v>2155</v>
      </c>
      <c r="Q231" s="14">
        <f t="shared" si="94"/>
        <v>616</v>
      </c>
      <c r="R231" s="14">
        <f t="shared" si="87"/>
        <v>1539</v>
      </c>
      <c r="S231" s="68">
        <f t="shared" si="90"/>
        <v>9384</v>
      </c>
      <c r="T231" s="15">
        <v>111</v>
      </c>
    </row>
    <row r="232" spans="1:20" s="69" customFormat="1" ht="21" customHeight="1" thickBot="1" x14ac:dyDescent="0.35">
      <c r="A232" s="64" t="s">
        <v>550</v>
      </c>
      <c r="B232" s="16" t="s">
        <v>551</v>
      </c>
      <c r="C232" s="16" t="s">
        <v>547</v>
      </c>
      <c r="D232" s="16" t="s">
        <v>58</v>
      </c>
      <c r="E232" s="17" t="s">
        <v>34</v>
      </c>
      <c r="F232" s="17" t="s">
        <v>35</v>
      </c>
      <c r="G232" s="18">
        <v>10000</v>
      </c>
      <c r="H232" s="14">
        <v>0</v>
      </c>
      <c r="I232" s="14">
        <v>25</v>
      </c>
      <c r="J232" s="14">
        <f t="shared" si="85"/>
        <v>287</v>
      </c>
      <c r="K232" s="14">
        <f t="shared" si="86"/>
        <v>710</v>
      </c>
      <c r="L232" s="14">
        <f t="shared" si="91"/>
        <v>120</v>
      </c>
      <c r="M232" s="14">
        <f t="shared" si="88"/>
        <v>304</v>
      </c>
      <c r="N232" s="14">
        <f t="shared" si="89"/>
        <v>709</v>
      </c>
      <c r="O232" s="14">
        <v>0</v>
      </c>
      <c r="P232" s="14">
        <v>0</v>
      </c>
      <c r="Q232" s="14">
        <f t="shared" si="94"/>
        <v>616</v>
      </c>
      <c r="R232" s="14">
        <f t="shared" si="87"/>
        <v>1539</v>
      </c>
      <c r="S232" s="68">
        <f t="shared" si="90"/>
        <v>9384</v>
      </c>
      <c r="T232" s="15">
        <v>111</v>
      </c>
    </row>
    <row r="233" spans="1:20" s="69" customFormat="1" ht="21" customHeight="1" thickBot="1" x14ac:dyDescent="0.35">
      <c r="A233" s="64" t="s">
        <v>552</v>
      </c>
      <c r="B233" s="16" t="s">
        <v>553</v>
      </c>
      <c r="C233" s="16" t="s">
        <v>554</v>
      </c>
      <c r="D233" s="16" t="s">
        <v>455</v>
      </c>
      <c r="E233" s="17" t="s">
        <v>29</v>
      </c>
      <c r="F233" s="17" t="s">
        <v>40</v>
      </c>
      <c r="G233" s="18">
        <v>31500</v>
      </c>
      <c r="H233" s="14">
        <v>0</v>
      </c>
      <c r="I233" s="14">
        <v>25</v>
      </c>
      <c r="J233" s="14">
        <f t="shared" si="85"/>
        <v>904.05</v>
      </c>
      <c r="K233" s="14">
        <f t="shared" si="86"/>
        <v>2236.5</v>
      </c>
      <c r="L233" s="14">
        <f t="shared" si="91"/>
        <v>378</v>
      </c>
      <c r="M233" s="14">
        <f t="shared" si="88"/>
        <v>957.6</v>
      </c>
      <c r="N233" s="14">
        <f t="shared" si="89"/>
        <v>2233.3500000000004</v>
      </c>
      <c r="O233" s="14">
        <v>0</v>
      </c>
      <c r="P233" s="14">
        <f t="shared" ref="P233:P262" si="96">+H233+I233+J233+K233+L233+M233+N233+O233</f>
        <v>6734.5000000000009</v>
      </c>
      <c r="Q233" s="14">
        <f t="shared" si="94"/>
        <v>1886.65</v>
      </c>
      <c r="R233" s="14">
        <f t="shared" si="87"/>
        <v>4847.8500000000004</v>
      </c>
      <c r="S233" s="68">
        <f t="shared" si="90"/>
        <v>29613.35</v>
      </c>
      <c r="T233" s="15">
        <v>111</v>
      </c>
    </row>
    <row r="234" spans="1:20" s="69" customFormat="1" ht="21" customHeight="1" thickBot="1" x14ac:dyDescent="0.35">
      <c r="A234" s="64" t="s">
        <v>555</v>
      </c>
      <c r="B234" s="16" t="s">
        <v>556</v>
      </c>
      <c r="C234" s="16" t="s">
        <v>554</v>
      </c>
      <c r="D234" s="16" t="s">
        <v>187</v>
      </c>
      <c r="E234" s="17" t="s">
        <v>29</v>
      </c>
      <c r="F234" s="17" t="s">
        <v>35</v>
      </c>
      <c r="G234" s="18">
        <v>10000</v>
      </c>
      <c r="H234" s="14">
        <v>0</v>
      </c>
      <c r="I234" s="14">
        <v>25</v>
      </c>
      <c r="J234" s="14">
        <f t="shared" si="85"/>
        <v>287</v>
      </c>
      <c r="K234" s="14">
        <f t="shared" si="86"/>
        <v>710</v>
      </c>
      <c r="L234" s="14">
        <f t="shared" si="91"/>
        <v>120</v>
      </c>
      <c r="M234" s="14">
        <f t="shared" si="88"/>
        <v>304</v>
      </c>
      <c r="N234" s="14">
        <f t="shared" si="89"/>
        <v>709</v>
      </c>
      <c r="O234" s="14">
        <v>0</v>
      </c>
      <c r="P234" s="14">
        <f t="shared" si="96"/>
        <v>2155</v>
      </c>
      <c r="Q234" s="14">
        <f t="shared" si="94"/>
        <v>616</v>
      </c>
      <c r="R234" s="14">
        <f t="shared" si="87"/>
        <v>1539</v>
      </c>
      <c r="S234" s="68">
        <f t="shared" si="90"/>
        <v>9384</v>
      </c>
      <c r="T234" s="15">
        <v>111</v>
      </c>
    </row>
    <row r="235" spans="1:20" s="69" customFormat="1" ht="21" customHeight="1" thickBot="1" x14ac:dyDescent="0.35">
      <c r="A235" s="64" t="s">
        <v>557</v>
      </c>
      <c r="B235" s="16" t="s">
        <v>558</v>
      </c>
      <c r="C235" s="16" t="s">
        <v>554</v>
      </c>
      <c r="D235" s="16" t="s">
        <v>67</v>
      </c>
      <c r="E235" s="17" t="s">
        <v>29</v>
      </c>
      <c r="F235" s="17" t="s">
        <v>35</v>
      </c>
      <c r="G235" s="18">
        <v>25000</v>
      </c>
      <c r="H235" s="14">
        <v>0</v>
      </c>
      <c r="I235" s="14">
        <v>25</v>
      </c>
      <c r="J235" s="14">
        <f t="shared" ref="J235" si="97">ROUNDUP(G235*2.87%,2)</f>
        <v>717.5</v>
      </c>
      <c r="K235" s="14">
        <f t="shared" ref="K235" si="98">ROUNDUP(G235*7.1%,2)</f>
        <v>1775</v>
      </c>
      <c r="L235" s="14">
        <f t="shared" ref="L235" si="99">+G235*1.2%</f>
        <v>300</v>
      </c>
      <c r="M235" s="14">
        <f t="shared" ref="M235" si="100">+G235*3.04%</f>
        <v>760</v>
      </c>
      <c r="N235" s="14">
        <f t="shared" ref="N235" si="101">+G235*7.09%</f>
        <v>1772.5000000000002</v>
      </c>
      <c r="O235" s="14">
        <v>0</v>
      </c>
      <c r="P235" s="14">
        <f t="shared" ref="P235" si="102">+H235+I235+J235+K235+L235+M235+N235+O235</f>
        <v>5350</v>
      </c>
      <c r="Q235" s="14">
        <f t="shared" ref="Q235" si="103">ROUNDUP(H235+I235+J235+M235+O235,2)</f>
        <v>1502.5</v>
      </c>
      <c r="R235" s="14">
        <f t="shared" ref="R235" si="104">+K235+L235+N235</f>
        <v>3847.5</v>
      </c>
      <c r="S235" s="68">
        <f t="shared" ref="S235" si="105">ROUNDUP(G235-Q235,2)</f>
        <v>23497.5</v>
      </c>
      <c r="T235" s="15">
        <v>111</v>
      </c>
    </row>
    <row r="236" spans="1:20" s="69" customFormat="1" ht="21" customHeight="1" thickBot="1" x14ac:dyDescent="0.35">
      <c r="A236" s="64" t="s">
        <v>957</v>
      </c>
      <c r="B236" s="16" t="s">
        <v>958</v>
      </c>
      <c r="C236" s="16" t="s">
        <v>554</v>
      </c>
      <c r="D236" s="16" t="s">
        <v>58</v>
      </c>
      <c r="E236" s="17" t="s">
        <v>34</v>
      </c>
      <c r="F236" s="17" t="s">
        <v>35</v>
      </c>
      <c r="G236" s="18">
        <v>10000</v>
      </c>
      <c r="H236" s="14">
        <v>0</v>
      </c>
      <c r="I236" s="14">
        <v>25</v>
      </c>
      <c r="J236" s="14">
        <f t="shared" si="85"/>
        <v>287</v>
      </c>
      <c r="K236" s="14">
        <f t="shared" si="86"/>
        <v>710</v>
      </c>
      <c r="L236" s="14">
        <f t="shared" si="91"/>
        <v>120</v>
      </c>
      <c r="M236" s="14">
        <f t="shared" si="88"/>
        <v>304</v>
      </c>
      <c r="N236" s="14">
        <f t="shared" si="89"/>
        <v>709</v>
      </c>
      <c r="O236" s="14">
        <v>0</v>
      </c>
      <c r="P236" s="14">
        <f t="shared" si="96"/>
        <v>2155</v>
      </c>
      <c r="Q236" s="14">
        <f t="shared" si="94"/>
        <v>616</v>
      </c>
      <c r="R236" s="14">
        <f t="shared" si="87"/>
        <v>1539</v>
      </c>
      <c r="S236" s="68">
        <f t="shared" si="90"/>
        <v>9384</v>
      </c>
      <c r="T236" s="15">
        <v>111</v>
      </c>
    </row>
    <row r="237" spans="1:20" s="69" customFormat="1" ht="21" customHeight="1" thickBot="1" x14ac:dyDescent="0.35">
      <c r="A237" s="64" t="s">
        <v>559</v>
      </c>
      <c r="B237" s="16" t="s">
        <v>560</v>
      </c>
      <c r="C237" s="16" t="s">
        <v>561</v>
      </c>
      <c r="D237" s="16" t="s">
        <v>455</v>
      </c>
      <c r="E237" s="17" t="s">
        <v>29</v>
      </c>
      <c r="F237" s="17" t="s">
        <v>40</v>
      </c>
      <c r="G237" s="18">
        <v>31500</v>
      </c>
      <c r="H237" s="14">
        <v>0</v>
      </c>
      <c r="I237" s="14">
        <v>25</v>
      </c>
      <c r="J237" s="14">
        <f t="shared" si="85"/>
        <v>904.05</v>
      </c>
      <c r="K237" s="14">
        <f t="shared" si="86"/>
        <v>2236.5</v>
      </c>
      <c r="L237" s="14">
        <f t="shared" si="91"/>
        <v>378</v>
      </c>
      <c r="M237" s="14">
        <f t="shared" si="88"/>
        <v>957.6</v>
      </c>
      <c r="N237" s="14">
        <f t="shared" si="89"/>
        <v>2233.3500000000004</v>
      </c>
      <c r="O237" s="14">
        <v>0</v>
      </c>
      <c r="P237" s="14">
        <f t="shared" si="96"/>
        <v>6734.5000000000009</v>
      </c>
      <c r="Q237" s="14">
        <f t="shared" si="94"/>
        <v>1886.65</v>
      </c>
      <c r="R237" s="14">
        <f t="shared" si="87"/>
        <v>4847.8500000000004</v>
      </c>
      <c r="S237" s="68">
        <f t="shared" si="90"/>
        <v>29613.35</v>
      </c>
      <c r="T237" s="15">
        <v>111</v>
      </c>
    </row>
    <row r="238" spans="1:20" s="69" customFormat="1" ht="21" customHeight="1" thickBot="1" x14ac:dyDescent="0.35">
      <c r="A238" s="64" t="s">
        <v>562</v>
      </c>
      <c r="B238" s="16" t="s">
        <v>563</v>
      </c>
      <c r="C238" s="16" t="s">
        <v>561</v>
      </c>
      <c r="D238" s="16" t="s">
        <v>187</v>
      </c>
      <c r="E238" s="17" t="s">
        <v>29</v>
      </c>
      <c r="F238" s="17" t="s">
        <v>35</v>
      </c>
      <c r="G238" s="18">
        <v>10000</v>
      </c>
      <c r="H238" s="14">
        <v>0</v>
      </c>
      <c r="I238" s="14">
        <v>25</v>
      </c>
      <c r="J238" s="14">
        <f t="shared" si="85"/>
        <v>287</v>
      </c>
      <c r="K238" s="14">
        <f t="shared" si="86"/>
        <v>710</v>
      </c>
      <c r="L238" s="14">
        <f t="shared" si="91"/>
        <v>120</v>
      </c>
      <c r="M238" s="14">
        <f t="shared" si="88"/>
        <v>304</v>
      </c>
      <c r="N238" s="14">
        <f t="shared" si="89"/>
        <v>709</v>
      </c>
      <c r="O238" s="14">
        <v>0</v>
      </c>
      <c r="P238" s="14">
        <f t="shared" si="96"/>
        <v>2155</v>
      </c>
      <c r="Q238" s="14">
        <f t="shared" si="94"/>
        <v>616</v>
      </c>
      <c r="R238" s="14">
        <f t="shared" si="87"/>
        <v>1539</v>
      </c>
      <c r="S238" s="68">
        <f t="shared" si="90"/>
        <v>9384</v>
      </c>
      <c r="T238" s="15">
        <v>111</v>
      </c>
    </row>
    <row r="239" spans="1:20" s="69" customFormat="1" ht="21" customHeight="1" thickBot="1" x14ac:dyDescent="0.35">
      <c r="A239" s="64" t="s">
        <v>564</v>
      </c>
      <c r="B239" s="16" t="s">
        <v>565</v>
      </c>
      <c r="C239" s="16" t="s">
        <v>561</v>
      </c>
      <c r="D239" s="16" t="s">
        <v>187</v>
      </c>
      <c r="E239" s="17" t="s">
        <v>34</v>
      </c>
      <c r="F239" s="17" t="s">
        <v>35</v>
      </c>
      <c r="G239" s="18">
        <v>10000</v>
      </c>
      <c r="H239" s="14">
        <v>0</v>
      </c>
      <c r="I239" s="14">
        <v>25</v>
      </c>
      <c r="J239" s="14">
        <f t="shared" si="85"/>
        <v>287</v>
      </c>
      <c r="K239" s="14">
        <f t="shared" si="86"/>
        <v>710</v>
      </c>
      <c r="L239" s="14">
        <f t="shared" si="91"/>
        <v>120</v>
      </c>
      <c r="M239" s="14">
        <f t="shared" si="88"/>
        <v>304</v>
      </c>
      <c r="N239" s="14">
        <f t="shared" si="89"/>
        <v>709</v>
      </c>
      <c r="O239" s="14">
        <v>0</v>
      </c>
      <c r="P239" s="14">
        <f t="shared" si="96"/>
        <v>2155</v>
      </c>
      <c r="Q239" s="14">
        <f t="shared" si="94"/>
        <v>616</v>
      </c>
      <c r="R239" s="14">
        <f t="shared" si="87"/>
        <v>1539</v>
      </c>
      <c r="S239" s="68">
        <f t="shared" si="90"/>
        <v>9384</v>
      </c>
      <c r="T239" s="15">
        <v>111</v>
      </c>
    </row>
    <row r="240" spans="1:20" s="69" customFormat="1" ht="21" customHeight="1" thickBot="1" x14ac:dyDescent="0.35">
      <c r="A240" s="64" t="s">
        <v>566</v>
      </c>
      <c r="B240" s="16" t="s">
        <v>567</v>
      </c>
      <c r="C240" s="16" t="s">
        <v>561</v>
      </c>
      <c r="D240" s="16" t="s">
        <v>58</v>
      </c>
      <c r="E240" s="17" t="s">
        <v>34</v>
      </c>
      <c r="F240" s="17" t="s">
        <v>35</v>
      </c>
      <c r="G240" s="18">
        <v>10000</v>
      </c>
      <c r="H240" s="14">
        <v>0</v>
      </c>
      <c r="I240" s="14">
        <v>25</v>
      </c>
      <c r="J240" s="14">
        <f t="shared" si="85"/>
        <v>287</v>
      </c>
      <c r="K240" s="14">
        <f t="shared" si="86"/>
        <v>710</v>
      </c>
      <c r="L240" s="14">
        <f t="shared" si="91"/>
        <v>120</v>
      </c>
      <c r="M240" s="14">
        <f t="shared" si="88"/>
        <v>304</v>
      </c>
      <c r="N240" s="14">
        <f t="shared" si="89"/>
        <v>709</v>
      </c>
      <c r="O240" s="14">
        <v>0</v>
      </c>
      <c r="P240" s="14">
        <f t="shared" si="96"/>
        <v>2155</v>
      </c>
      <c r="Q240" s="14">
        <f t="shared" si="94"/>
        <v>616</v>
      </c>
      <c r="R240" s="14">
        <f t="shared" si="87"/>
        <v>1539</v>
      </c>
      <c r="S240" s="68">
        <f t="shared" si="90"/>
        <v>9384</v>
      </c>
      <c r="T240" s="15">
        <v>111</v>
      </c>
    </row>
    <row r="241" spans="1:20" s="69" customFormat="1" ht="21" customHeight="1" thickBot="1" x14ac:dyDescent="0.35">
      <c r="A241" s="64" t="s">
        <v>568</v>
      </c>
      <c r="B241" s="16" t="s">
        <v>569</v>
      </c>
      <c r="C241" s="16" t="s">
        <v>561</v>
      </c>
      <c r="D241" s="16" t="s">
        <v>54</v>
      </c>
      <c r="E241" s="17" t="s">
        <v>29</v>
      </c>
      <c r="F241" s="17" t="s">
        <v>35</v>
      </c>
      <c r="G241" s="18">
        <v>15000</v>
      </c>
      <c r="H241" s="14">
        <v>0</v>
      </c>
      <c r="I241" s="14">
        <v>25</v>
      </c>
      <c r="J241" s="14">
        <f t="shared" si="85"/>
        <v>430.5</v>
      </c>
      <c r="K241" s="14">
        <f t="shared" si="86"/>
        <v>1065</v>
      </c>
      <c r="L241" s="14">
        <f t="shared" si="91"/>
        <v>180</v>
      </c>
      <c r="M241" s="14">
        <f t="shared" si="88"/>
        <v>456</v>
      </c>
      <c r="N241" s="14">
        <f t="shared" si="89"/>
        <v>1063.5</v>
      </c>
      <c r="O241" s="14">
        <v>0</v>
      </c>
      <c r="P241" s="14">
        <f t="shared" si="96"/>
        <v>3220</v>
      </c>
      <c r="Q241" s="14">
        <f t="shared" si="94"/>
        <v>911.5</v>
      </c>
      <c r="R241" s="14">
        <f t="shared" si="87"/>
        <v>2308.5</v>
      </c>
      <c r="S241" s="68">
        <f t="shared" si="90"/>
        <v>14088.5</v>
      </c>
      <c r="T241" s="15">
        <v>111</v>
      </c>
    </row>
    <row r="242" spans="1:20" s="69" customFormat="1" ht="21" customHeight="1" thickBot="1" x14ac:dyDescent="0.35">
      <c r="A242" s="64" t="s">
        <v>570</v>
      </c>
      <c r="B242" s="16" t="s">
        <v>571</v>
      </c>
      <c r="C242" s="16" t="s">
        <v>572</v>
      </c>
      <c r="D242" s="16" t="s">
        <v>455</v>
      </c>
      <c r="E242" s="17" t="s">
        <v>29</v>
      </c>
      <c r="F242" s="17" t="s">
        <v>40</v>
      </c>
      <c r="G242" s="18">
        <v>31500</v>
      </c>
      <c r="H242" s="14">
        <v>0</v>
      </c>
      <c r="I242" s="14">
        <v>25</v>
      </c>
      <c r="J242" s="14">
        <f t="shared" si="85"/>
        <v>904.05</v>
      </c>
      <c r="K242" s="14">
        <f t="shared" si="86"/>
        <v>2236.5</v>
      </c>
      <c r="L242" s="14">
        <f t="shared" si="91"/>
        <v>378</v>
      </c>
      <c r="M242" s="14">
        <f t="shared" si="88"/>
        <v>957.6</v>
      </c>
      <c r="N242" s="14">
        <f t="shared" si="89"/>
        <v>2233.3500000000004</v>
      </c>
      <c r="O242" s="14">
        <v>658</v>
      </c>
      <c r="P242" s="14">
        <f t="shared" si="96"/>
        <v>7392.5000000000009</v>
      </c>
      <c r="Q242" s="14">
        <f t="shared" si="94"/>
        <v>2544.65</v>
      </c>
      <c r="R242" s="14">
        <f t="shared" si="87"/>
        <v>4847.8500000000004</v>
      </c>
      <c r="S242" s="68">
        <f t="shared" si="90"/>
        <v>28955.35</v>
      </c>
      <c r="T242" s="15">
        <v>111</v>
      </c>
    </row>
    <row r="243" spans="1:20" s="69" customFormat="1" ht="21" customHeight="1" thickBot="1" x14ac:dyDescent="0.35">
      <c r="A243" s="64" t="s">
        <v>573</v>
      </c>
      <c r="B243" s="16" t="s">
        <v>574</v>
      </c>
      <c r="C243" s="16" t="s">
        <v>572</v>
      </c>
      <c r="D243" s="16" t="s">
        <v>303</v>
      </c>
      <c r="E243" s="17" t="s">
        <v>29</v>
      </c>
      <c r="F243" s="17" t="s">
        <v>35</v>
      </c>
      <c r="G243" s="18">
        <v>10000</v>
      </c>
      <c r="H243" s="14">
        <v>0</v>
      </c>
      <c r="I243" s="14">
        <v>25</v>
      </c>
      <c r="J243" s="14">
        <f t="shared" si="85"/>
        <v>287</v>
      </c>
      <c r="K243" s="14">
        <f t="shared" si="86"/>
        <v>710</v>
      </c>
      <c r="L243" s="14">
        <f t="shared" si="91"/>
        <v>120</v>
      </c>
      <c r="M243" s="14">
        <f t="shared" si="88"/>
        <v>304</v>
      </c>
      <c r="N243" s="14">
        <f t="shared" si="89"/>
        <v>709</v>
      </c>
      <c r="O243" s="14">
        <v>0</v>
      </c>
      <c r="P243" s="14">
        <f t="shared" si="96"/>
        <v>2155</v>
      </c>
      <c r="Q243" s="14">
        <f t="shared" si="94"/>
        <v>616</v>
      </c>
      <c r="R243" s="14">
        <f t="shared" si="87"/>
        <v>1539</v>
      </c>
      <c r="S243" s="68">
        <f t="shared" si="90"/>
        <v>9384</v>
      </c>
      <c r="T243" s="15">
        <v>111</v>
      </c>
    </row>
    <row r="244" spans="1:20" s="69" customFormat="1" ht="21" customHeight="1" thickBot="1" x14ac:dyDescent="0.35">
      <c r="A244" s="64" t="s">
        <v>575</v>
      </c>
      <c r="B244" s="16" t="s">
        <v>576</v>
      </c>
      <c r="C244" s="16" t="s">
        <v>572</v>
      </c>
      <c r="D244" s="16" t="s">
        <v>251</v>
      </c>
      <c r="E244" s="17" t="s">
        <v>29</v>
      </c>
      <c r="F244" s="17" t="s">
        <v>35</v>
      </c>
      <c r="G244" s="18">
        <v>12000</v>
      </c>
      <c r="H244" s="14">
        <v>0</v>
      </c>
      <c r="I244" s="14">
        <v>25</v>
      </c>
      <c r="J244" s="14">
        <f t="shared" si="85"/>
        <v>344.4</v>
      </c>
      <c r="K244" s="14">
        <f t="shared" si="86"/>
        <v>852</v>
      </c>
      <c r="L244" s="14">
        <f t="shared" si="91"/>
        <v>144</v>
      </c>
      <c r="M244" s="14">
        <f t="shared" si="88"/>
        <v>364.8</v>
      </c>
      <c r="N244" s="14">
        <f t="shared" si="89"/>
        <v>850.80000000000007</v>
      </c>
      <c r="O244" s="14">
        <v>0</v>
      </c>
      <c r="P244" s="14">
        <f t="shared" si="96"/>
        <v>2581</v>
      </c>
      <c r="Q244" s="14">
        <f t="shared" si="94"/>
        <v>734.2</v>
      </c>
      <c r="R244" s="14">
        <f t="shared" si="87"/>
        <v>1846.8000000000002</v>
      </c>
      <c r="S244" s="68">
        <f t="shared" si="90"/>
        <v>11265.8</v>
      </c>
      <c r="T244" s="15">
        <v>111</v>
      </c>
    </row>
    <row r="245" spans="1:20" s="69" customFormat="1" ht="21" customHeight="1" thickBot="1" x14ac:dyDescent="0.35">
      <c r="A245" s="64" t="s">
        <v>577</v>
      </c>
      <c r="B245" s="16" t="s">
        <v>578</v>
      </c>
      <c r="C245" s="16" t="s">
        <v>572</v>
      </c>
      <c r="D245" s="16" t="s">
        <v>339</v>
      </c>
      <c r="E245" s="17" t="s">
        <v>34</v>
      </c>
      <c r="F245" s="17" t="s">
        <v>35</v>
      </c>
      <c r="G245" s="18">
        <v>10000</v>
      </c>
      <c r="H245" s="14">
        <v>0</v>
      </c>
      <c r="I245" s="14">
        <v>25</v>
      </c>
      <c r="J245" s="14">
        <f t="shared" si="85"/>
        <v>287</v>
      </c>
      <c r="K245" s="14">
        <f t="shared" si="86"/>
        <v>710</v>
      </c>
      <c r="L245" s="14">
        <f t="shared" si="91"/>
        <v>120</v>
      </c>
      <c r="M245" s="14">
        <f t="shared" si="88"/>
        <v>304</v>
      </c>
      <c r="N245" s="14">
        <f t="shared" si="89"/>
        <v>709</v>
      </c>
      <c r="O245" s="14">
        <v>0</v>
      </c>
      <c r="P245" s="14">
        <f t="shared" si="96"/>
        <v>2155</v>
      </c>
      <c r="Q245" s="14">
        <f t="shared" si="94"/>
        <v>616</v>
      </c>
      <c r="R245" s="14">
        <f t="shared" si="87"/>
        <v>1539</v>
      </c>
      <c r="S245" s="68">
        <f t="shared" si="90"/>
        <v>9384</v>
      </c>
      <c r="T245" s="15">
        <v>111</v>
      </c>
    </row>
    <row r="246" spans="1:20" s="69" customFormat="1" ht="21" customHeight="1" thickBot="1" x14ac:dyDescent="0.35">
      <c r="A246" s="64" t="s">
        <v>579</v>
      </c>
      <c r="B246" s="16" t="s">
        <v>580</v>
      </c>
      <c r="C246" s="16" t="s">
        <v>572</v>
      </c>
      <c r="D246" s="16" t="s">
        <v>130</v>
      </c>
      <c r="E246" s="17" t="s">
        <v>29</v>
      </c>
      <c r="F246" s="17" t="s">
        <v>35</v>
      </c>
      <c r="G246" s="18">
        <v>10000</v>
      </c>
      <c r="H246" s="14">
        <v>0</v>
      </c>
      <c r="I246" s="14">
        <v>25</v>
      </c>
      <c r="J246" s="14">
        <f t="shared" si="85"/>
        <v>287</v>
      </c>
      <c r="K246" s="14">
        <f t="shared" si="86"/>
        <v>710</v>
      </c>
      <c r="L246" s="14">
        <f t="shared" si="91"/>
        <v>120</v>
      </c>
      <c r="M246" s="14">
        <f t="shared" si="88"/>
        <v>304</v>
      </c>
      <c r="N246" s="14">
        <f t="shared" si="89"/>
        <v>709</v>
      </c>
      <c r="O246" s="14">
        <v>0</v>
      </c>
      <c r="P246" s="14">
        <f t="shared" si="96"/>
        <v>2155</v>
      </c>
      <c r="Q246" s="14">
        <f t="shared" si="94"/>
        <v>616</v>
      </c>
      <c r="R246" s="14">
        <f t="shared" si="87"/>
        <v>1539</v>
      </c>
      <c r="S246" s="68">
        <f t="shared" si="90"/>
        <v>9384</v>
      </c>
      <c r="T246" s="15">
        <v>111</v>
      </c>
    </row>
    <row r="247" spans="1:20" s="69" customFormat="1" ht="21" customHeight="1" thickBot="1" x14ac:dyDescent="0.35">
      <c r="A247" s="64" t="s">
        <v>581</v>
      </c>
      <c r="B247" s="16" t="s">
        <v>582</v>
      </c>
      <c r="C247" s="16" t="s">
        <v>583</v>
      </c>
      <c r="D247" s="16" t="s">
        <v>455</v>
      </c>
      <c r="E247" s="17" t="s">
        <v>29</v>
      </c>
      <c r="F247" s="17" t="s">
        <v>40</v>
      </c>
      <c r="G247" s="18">
        <v>31500</v>
      </c>
      <c r="H247" s="14">
        <v>0</v>
      </c>
      <c r="I247" s="14">
        <v>25</v>
      </c>
      <c r="J247" s="14">
        <f t="shared" si="85"/>
        <v>904.05</v>
      </c>
      <c r="K247" s="14">
        <f t="shared" si="86"/>
        <v>2236.5</v>
      </c>
      <c r="L247" s="14">
        <f t="shared" si="91"/>
        <v>378</v>
      </c>
      <c r="M247" s="14">
        <f t="shared" si="88"/>
        <v>957.6</v>
      </c>
      <c r="N247" s="14">
        <f t="shared" si="89"/>
        <v>2233.3500000000004</v>
      </c>
      <c r="O247" s="14">
        <v>0</v>
      </c>
      <c r="P247" s="14">
        <f t="shared" si="96"/>
        <v>6734.5000000000009</v>
      </c>
      <c r="Q247" s="14">
        <f t="shared" si="94"/>
        <v>1886.65</v>
      </c>
      <c r="R247" s="14">
        <f t="shared" si="87"/>
        <v>4847.8500000000004</v>
      </c>
      <c r="S247" s="68">
        <f t="shared" si="90"/>
        <v>29613.35</v>
      </c>
      <c r="T247" s="15">
        <v>111</v>
      </c>
    </row>
    <row r="248" spans="1:20" s="69" customFormat="1" ht="21" customHeight="1" thickBot="1" x14ac:dyDescent="0.35">
      <c r="A248" s="64" t="s">
        <v>584</v>
      </c>
      <c r="B248" s="16" t="s">
        <v>585</v>
      </c>
      <c r="C248" s="16" t="s">
        <v>583</v>
      </c>
      <c r="D248" s="16" t="s">
        <v>187</v>
      </c>
      <c r="E248" s="17" t="s">
        <v>29</v>
      </c>
      <c r="F248" s="17" t="s">
        <v>35</v>
      </c>
      <c r="G248" s="18">
        <v>10000</v>
      </c>
      <c r="H248" s="14">
        <v>0</v>
      </c>
      <c r="I248" s="14">
        <v>25</v>
      </c>
      <c r="J248" s="14">
        <f t="shared" si="85"/>
        <v>287</v>
      </c>
      <c r="K248" s="14">
        <f t="shared" si="86"/>
        <v>710</v>
      </c>
      <c r="L248" s="14">
        <f t="shared" si="91"/>
        <v>120</v>
      </c>
      <c r="M248" s="14">
        <f t="shared" si="88"/>
        <v>304</v>
      </c>
      <c r="N248" s="14">
        <f t="shared" si="89"/>
        <v>709</v>
      </c>
      <c r="O248" s="14">
        <v>0</v>
      </c>
      <c r="P248" s="14">
        <f t="shared" si="96"/>
        <v>2155</v>
      </c>
      <c r="Q248" s="14">
        <f t="shared" si="94"/>
        <v>616</v>
      </c>
      <c r="R248" s="14">
        <f t="shared" si="87"/>
        <v>1539</v>
      </c>
      <c r="S248" s="68">
        <f t="shared" si="90"/>
        <v>9384</v>
      </c>
      <c r="T248" s="15">
        <v>111</v>
      </c>
    </row>
    <row r="249" spans="1:20" s="69" customFormat="1" ht="21" customHeight="1" thickBot="1" x14ac:dyDescent="0.35">
      <c r="A249" s="64" t="s">
        <v>586</v>
      </c>
      <c r="B249" s="16" t="s">
        <v>587</v>
      </c>
      <c r="C249" s="16" t="s">
        <v>583</v>
      </c>
      <c r="D249" s="16" t="s">
        <v>420</v>
      </c>
      <c r="E249" s="17" t="s">
        <v>29</v>
      </c>
      <c r="F249" s="17" t="s">
        <v>35</v>
      </c>
      <c r="G249" s="18">
        <v>10000</v>
      </c>
      <c r="H249" s="14">
        <v>0</v>
      </c>
      <c r="I249" s="14">
        <v>25</v>
      </c>
      <c r="J249" s="14">
        <f t="shared" si="85"/>
        <v>287</v>
      </c>
      <c r="K249" s="14">
        <f t="shared" si="86"/>
        <v>710</v>
      </c>
      <c r="L249" s="14">
        <f t="shared" si="91"/>
        <v>120</v>
      </c>
      <c r="M249" s="14">
        <f t="shared" si="88"/>
        <v>304</v>
      </c>
      <c r="N249" s="14">
        <f t="shared" si="89"/>
        <v>709</v>
      </c>
      <c r="O249" s="14">
        <v>0</v>
      </c>
      <c r="P249" s="14">
        <f t="shared" si="96"/>
        <v>2155</v>
      </c>
      <c r="Q249" s="14">
        <f t="shared" si="94"/>
        <v>616</v>
      </c>
      <c r="R249" s="14">
        <f t="shared" si="87"/>
        <v>1539</v>
      </c>
      <c r="S249" s="68">
        <f t="shared" si="90"/>
        <v>9384</v>
      </c>
      <c r="T249" s="15">
        <v>111</v>
      </c>
    </row>
    <row r="250" spans="1:20" s="69" customFormat="1" ht="21" customHeight="1" thickBot="1" x14ac:dyDescent="0.35">
      <c r="A250" s="64" t="s">
        <v>588</v>
      </c>
      <c r="B250" s="16" t="s">
        <v>589</v>
      </c>
      <c r="C250" s="16" t="s">
        <v>583</v>
      </c>
      <c r="D250" s="16" t="s">
        <v>58</v>
      </c>
      <c r="E250" s="17" t="s">
        <v>34</v>
      </c>
      <c r="F250" s="17" t="s">
        <v>35</v>
      </c>
      <c r="G250" s="18">
        <v>10000</v>
      </c>
      <c r="H250" s="14">
        <v>0</v>
      </c>
      <c r="I250" s="14">
        <v>25</v>
      </c>
      <c r="J250" s="14">
        <f t="shared" si="85"/>
        <v>287</v>
      </c>
      <c r="K250" s="14">
        <f t="shared" si="86"/>
        <v>710</v>
      </c>
      <c r="L250" s="14">
        <f t="shared" si="91"/>
        <v>120</v>
      </c>
      <c r="M250" s="14">
        <f t="shared" si="88"/>
        <v>304</v>
      </c>
      <c r="N250" s="14">
        <f t="shared" si="89"/>
        <v>709</v>
      </c>
      <c r="O250" s="14">
        <v>0</v>
      </c>
      <c r="P250" s="14">
        <f t="shared" si="96"/>
        <v>2155</v>
      </c>
      <c r="Q250" s="14">
        <f t="shared" si="94"/>
        <v>616</v>
      </c>
      <c r="R250" s="14">
        <f t="shared" si="87"/>
        <v>1539</v>
      </c>
      <c r="S250" s="68">
        <f t="shared" si="90"/>
        <v>9384</v>
      </c>
      <c r="T250" s="15">
        <v>111</v>
      </c>
    </row>
    <row r="251" spans="1:20" s="69" customFormat="1" ht="21" customHeight="1" thickBot="1" x14ac:dyDescent="0.35">
      <c r="A251" s="64" t="s">
        <v>590</v>
      </c>
      <c r="B251" s="16" t="s">
        <v>591</v>
      </c>
      <c r="C251" s="16" t="s">
        <v>583</v>
      </c>
      <c r="D251" s="16" t="s">
        <v>592</v>
      </c>
      <c r="E251" s="17" t="s">
        <v>34</v>
      </c>
      <c r="F251" s="17" t="s">
        <v>35</v>
      </c>
      <c r="G251" s="18">
        <v>15000</v>
      </c>
      <c r="H251" s="14">
        <v>0</v>
      </c>
      <c r="I251" s="14">
        <v>25</v>
      </c>
      <c r="J251" s="14">
        <f t="shared" si="85"/>
        <v>430.5</v>
      </c>
      <c r="K251" s="14">
        <f t="shared" si="86"/>
        <v>1065</v>
      </c>
      <c r="L251" s="14">
        <f t="shared" si="91"/>
        <v>180</v>
      </c>
      <c r="M251" s="14">
        <f t="shared" si="88"/>
        <v>456</v>
      </c>
      <c r="N251" s="14">
        <f t="shared" si="89"/>
        <v>1063.5</v>
      </c>
      <c r="O251" s="14">
        <v>0</v>
      </c>
      <c r="P251" s="14">
        <f t="shared" si="96"/>
        <v>3220</v>
      </c>
      <c r="Q251" s="14">
        <f t="shared" si="94"/>
        <v>911.5</v>
      </c>
      <c r="R251" s="14">
        <f t="shared" si="87"/>
        <v>2308.5</v>
      </c>
      <c r="S251" s="68">
        <f t="shared" si="90"/>
        <v>14088.5</v>
      </c>
      <c r="T251" s="15">
        <v>111</v>
      </c>
    </row>
    <row r="252" spans="1:20" s="70" customFormat="1" ht="21" customHeight="1" thickBot="1" x14ac:dyDescent="0.35">
      <c r="A252" s="64" t="s">
        <v>909</v>
      </c>
      <c r="B252" s="16" t="s">
        <v>910</v>
      </c>
      <c r="C252" s="16" t="s">
        <v>583</v>
      </c>
      <c r="D252" s="16" t="s">
        <v>130</v>
      </c>
      <c r="E252" s="17" t="s">
        <v>29</v>
      </c>
      <c r="F252" s="17" t="s">
        <v>35</v>
      </c>
      <c r="G252" s="18">
        <v>20000</v>
      </c>
      <c r="H252" s="14">
        <v>0</v>
      </c>
      <c r="I252" s="14">
        <v>25</v>
      </c>
      <c r="J252" s="14">
        <f t="shared" ref="J252" si="106">ROUNDUP(G252*2.87%,2)</f>
        <v>574</v>
      </c>
      <c r="K252" s="14">
        <f t="shared" ref="K252" si="107">ROUNDUP(G252*7.1%,2)</f>
        <v>1420</v>
      </c>
      <c r="L252" s="14">
        <f t="shared" ref="L252" si="108">+G252*1.2%</f>
        <v>240</v>
      </c>
      <c r="M252" s="14">
        <f t="shared" ref="M252" si="109">+G252*3.04%</f>
        <v>608</v>
      </c>
      <c r="N252" s="14">
        <f t="shared" ref="N252" si="110">+G252*7.09%</f>
        <v>1418</v>
      </c>
      <c r="O252" s="14">
        <v>0</v>
      </c>
      <c r="P252" s="14">
        <f t="shared" si="96"/>
        <v>4285</v>
      </c>
      <c r="Q252" s="14">
        <f t="shared" si="94"/>
        <v>1207</v>
      </c>
      <c r="R252" s="14">
        <f t="shared" ref="R252" si="111">+K252+L252+N252</f>
        <v>3078</v>
      </c>
      <c r="S252" s="68">
        <f t="shared" ref="S252" si="112">ROUNDUP(G252-Q252,2)</f>
        <v>18793</v>
      </c>
      <c r="T252" s="15">
        <v>111</v>
      </c>
    </row>
    <row r="253" spans="1:20" s="69" customFormat="1" ht="21" customHeight="1" thickBot="1" x14ac:dyDescent="0.35">
      <c r="A253" s="64" t="s">
        <v>593</v>
      </c>
      <c r="B253" s="16" t="s">
        <v>594</v>
      </c>
      <c r="C253" s="16" t="s">
        <v>595</v>
      </c>
      <c r="D253" s="16" t="s">
        <v>455</v>
      </c>
      <c r="E253" s="17" t="s">
        <v>29</v>
      </c>
      <c r="F253" s="17" t="s">
        <v>40</v>
      </c>
      <c r="G253" s="18">
        <v>31500</v>
      </c>
      <c r="H253" s="14">
        <v>0</v>
      </c>
      <c r="I253" s="14">
        <v>25</v>
      </c>
      <c r="J253" s="14">
        <f t="shared" si="85"/>
        <v>904.05</v>
      </c>
      <c r="K253" s="14">
        <f t="shared" si="86"/>
        <v>2236.5</v>
      </c>
      <c r="L253" s="14">
        <f t="shared" si="91"/>
        <v>378</v>
      </c>
      <c r="M253" s="14">
        <f t="shared" si="88"/>
        <v>957.6</v>
      </c>
      <c r="N253" s="14">
        <f t="shared" si="89"/>
        <v>2233.3500000000004</v>
      </c>
      <c r="O253" s="14">
        <v>0</v>
      </c>
      <c r="P253" s="14">
        <f t="shared" si="96"/>
        <v>6734.5000000000009</v>
      </c>
      <c r="Q253" s="14">
        <f t="shared" si="94"/>
        <v>1886.65</v>
      </c>
      <c r="R253" s="14">
        <f t="shared" si="87"/>
        <v>4847.8500000000004</v>
      </c>
      <c r="S253" s="68">
        <f t="shared" si="90"/>
        <v>29613.35</v>
      </c>
      <c r="T253" s="15">
        <v>111</v>
      </c>
    </row>
    <row r="254" spans="1:20" s="69" customFormat="1" ht="21" customHeight="1" thickBot="1" x14ac:dyDescent="0.35">
      <c r="A254" s="64" t="s">
        <v>596</v>
      </c>
      <c r="B254" s="16" t="s">
        <v>597</v>
      </c>
      <c r="C254" s="16" t="s">
        <v>595</v>
      </c>
      <c r="D254" s="16" t="s">
        <v>187</v>
      </c>
      <c r="E254" s="17" t="s">
        <v>29</v>
      </c>
      <c r="F254" s="17" t="s">
        <v>35</v>
      </c>
      <c r="G254" s="18">
        <v>10000</v>
      </c>
      <c r="H254" s="14">
        <v>0</v>
      </c>
      <c r="I254" s="14">
        <v>25</v>
      </c>
      <c r="J254" s="14">
        <f t="shared" si="85"/>
        <v>287</v>
      </c>
      <c r="K254" s="14">
        <f t="shared" si="86"/>
        <v>710</v>
      </c>
      <c r="L254" s="14">
        <f t="shared" si="91"/>
        <v>120</v>
      </c>
      <c r="M254" s="14">
        <f t="shared" si="88"/>
        <v>304</v>
      </c>
      <c r="N254" s="14">
        <f t="shared" si="89"/>
        <v>709</v>
      </c>
      <c r="O254" s="14">
        <v>0</v>
      </c>
      <c r="P254" s="14">
        <f t="shared" si="96"/>
        <v>2155</v>
      </c>
      <c r="Q254" s="14">
        <f t="shared" si="94"/>
        <v>616</v>
      </c>
      <c r="R254" s="14">
        <f t="shared" si="87"/>
        <v>1539</v>
      </c>
      <c r="S254" s="68">
        <f t="shared" si="90"/>
        <v>9384</v>
      </c>
      <c r="T254" s="15">
        <v>111</v>
      </c>
    </row>
    <row r="255" spans="1:20" s="69" customFormat="1" ht="21" customHeight="1" thickBot="1" x14ac:dyDescent="0.35">
      <c r="A255" s="64" t="s">
        <v>598</v>
      </c>
      <c r="B255" s="16" t="s">
        <v>599</v>
      </c>
      <c r="C255" s="16" t="s">
        <v>600</v>
      </c>
      <c r="D255" s="16" t="s">
        <v>455</v>
      </c>
      <c r="E255" s="17" t="s">
        <v>29</v>
      </c>
      <c r="F255" s="17" t="s">
        <v>40</v>
      </c>
      <c r="G255" s="18">
        <v>33345.74</v>
      </c>
      <c r="H255" s="14">
        <v>0</v>
      </c>
      <c r="I255" s="14">
        <v>25</v>
      </c>
      <c r="J255" s="14">
        <f>G255*2.87%</f>
        <v>957.02273799999989</v>
      </c>
      <c r="K255" s="14">
        <f t="shared" si="86"/>
        <v>2367.5500000000002</v>
      </c>
      <c r="L255" s="14">
        <f t="shared" si="91"/>
        <v>400.14887999999996</v>
      </c>
      <c r="M255" s="14">
        <f t="shared" si="88"/>
        <v>1013.7104959999999</v>
      </c>
      <c r="N255" s="14">
        <f t="shared" si="89"/>
        <v>2364.2129660000001</v>
      </c>
      <c r="O255" s="14">
        <v>0</v>
      </c>
      <c r="P255" s="14">
        <f t="shared" si="96"/>
        <v>7127.6450799999993</v>
      </c>
      <c r="Q255" s="14">
        <f>H255+I255+J255+M255+O255</f>
        <v>1995.7332339999998</v>
      </c>
      <c r="R255" s="14">
        <f t="shared" si="87"/>
        <v>5131.911846</v>
      </c>
      <c r="S255" s="68">
        <f t="shared" si="90"/>
        <v>31350.01</v>
      </c>
      <c r="T255" s="15">
        <v>111</v>
      </c>
    </row>
    <row r="256" spans="1:20" s="69" customFormat="1" ht="21" customHeight="1" thickBot="1" x14ac:dyDescent="0.35">
      <c r="A256" s="64" t="s">
        <v>601</v>
      </c>
      <c r="B256" s="16" t="s">
        <v>602</v>
      </c>
      <c r="C256" s="16" t="s">
        <v>600</v>
      </c>
      <c r="D256" s="16" t="s">
        <v>130</v>
      </c>
      <c r="E256" s="17" t="s">
        <v>29</v>
      </c>
      <c r="F256" s="17" t="s">
        <v>35</v>
      </c>
      <c r="G256" s="18">
        <v>10000</v>
      </c>
      <c r="H256" s="14">
        <v>0</v>
      </c>
      <c r="I256" s="14">
        <v>25</v>
      </c>
      <c r="J256" s="14">
        <f t="shared" si="85"/>
        <v>287</v>
      </c>
      <c r="K256" s="14">
        <f t="shared" si="86"/>
        <v>710</v>
      </c>
      <c r="L256" s="14">
        <f t="shared" si="91"/>
        <v>120</v>
      </c>
      <c r="M256" s="14">
        <f t="shared" si="88"/>
        <v>304</v>
      </c>
      <c r="N256" s="14">
        <f t="shared" si="89"/>
        <v>709</v>
      </c>
      <c r="O256" s="14">
        <v>0</v>
      </c>
      <c r="P256" s="14">
        <f t="shared" si="96"/>
        <v>2155</v>
      </c>
      <c r="Q256" s="14">
        <f t="shared" ref="Q256:Q292" si="113">ROUNDUP(H256+I256+J256+M256+O256,2)</f>
        <v>616</v>
      </c>
      <c r="R256" s="14">
        <f t="shared" si="87"/>
        <v>1539</v>
      </c>
      <c r="S256" s="68">
        <f t="shared" si="90"/>
        <v>9384</v>
      </c>
      <c r="T256" s="15">
        <v>111</v>
      </c>
    </row>
    <row r="257" spans="1:20" s="69" customFormat="1" ht="21" customHeight="1" thickBot="1" x14ac:dyDescent="0.35">
      <c r="A257" s="64" t="s">
        <v>603</v>
      </c>
      <c r="B257" s="16" t="s">
        <v>604</v>
      </c>
      <c r="C257" s="16" t="s">
        <v>600</v>
      </c>
      <c r="D257" s="16" t="s">
        <v>130</v>
      </c>
      <c r="E257" s="17" t="s">
        <v>29</v>
      </c>
      <c r="F257" s="17" t="s">
        <v>35</v>
      </c>
      <c r="G257" s="18">
        <v>15000</v>
      </c>
      <c r="H257" s="14">
        <v>0</v>
      </c>
      <c r="I257" s="14">
        <v>25</v>
      </c>
      <c r="J257" s="14">
        <f t="shared" si="85"/>
        <v>430.5</v>
      </c>
      <c r="K257" s="14">
        <f t="shared" si="86"/>
        <v>1065</v>
      </c>
      <c r="L257" s="14">
        <f t="shared" si="91"/>
        <v>180</v>
      </c>
      <c r="M257" s="14">
        <f t="shared" si="88"/>
        <v>456</v>
      </c>
      <c r="N257" s="14">
        <f t="shared" si="89"/>
        <v>1063.5</v>
      </c>
      <c r="O257" s="14">
        <v>0</v>
      </c>
      <c r="P257" s="14">
        <f t="shared" si="96"/>
        <v>3220</v>
      </c>
      <c r="Q257" s="14">
        <f t="shared" si="113"/>
        <v>911.5</v>
      </c>
      <c r="R257" s="14">
        <f t="shared" si="87"/>
        <v>2308.5</v>
      </c>
      <c r="S257" s="68">
        <f t="shared" si="90"/>
        <v>14088.5</v>
      </c>
      <c r="T257" s="15">
        <v>111</v>
      </c>
    </row>
    <row r="258" spans="1:20" s="69" customFormat="1" ht="21" customHeight="1" thickBot="1" x14ac:dyDescent="0.35">
      <c r="A258" s="64" t="s">
        <v>605</v>
      </c>
      <c r="B258" s="16" t="s">
        <v>606</v>
      </c>
      <c r="C258" s="16" t="s">
        <v>600</v>
      </c>
      <c r="D258" s="16" t="s">
        <v>58</v>
      </c>
      <c r="E258" s="17" t="s">
        <v>34</v>
      </c>
      <c r="F258" s="17" t="s">
        <v>44</v>
      </c>
      <c r="G258" s="18">
        <v>10000</v>
      </c>
      <c r="H258" s="14">
        <v>0</v>
      </c>
      <c r="I258" s="14">
        <v>25</v>
      </c>
      <c r="J258" s="14">
        <f t="shared" si="85"/>
        <v>287</v>
      </c>
      <c r="K258" s="14">
        <f t="shared" si="86"/>
        <v>710</v>
      </c>
      <c r="L258" s="14">
        <f t="shared" si="91"/>
        <v>120</v>
      </c>
      <c r="M258" s="14">
        <f t="shared" si="88"/>
        <v>304</v>
      </c>
      <c r="N258" s="14">
        <f t="shared" si="89"/>
        <v>709</v>
      </c>
      <c r="O258" s="14">
        <v>0</v>
      </c>
      <c r="P258" s="14">
        <f t="shared" si="96"/>
        <v>2155</v>
      </c>
      <c r="Q258" s="14">
        <f t="shared" si="113"/>
        <v>616</v>
      </c>
      <c r="R258" s="14">
        <f t="shared" si="87"/>
        <v>1539</v>
      </c>
      <c r="S258" s="68">
        <f t="shared" si="90"/>
        <v>9384</v>
      </c>
      <c r="T258" s="15">
        <v>111</v>
      </c>
    </row>
    <row r="259" spans="1:20" s="69" customFormat="1" ht="21" customHeight="1" thickBot="1" x14ac:dyDescent="0.35">
      <c r="A259" s="64" t="s">
        <v>607</v>
      </c>
      <c r="B259" s="16" t="s">
        <v>608</v>
      </c>
      <c r="C259" s="16" t="s">
        <v>600</v>
      </c>
      <c r="D259" s="16" t="s">
        <v>187</v>
      </c>
      <c r="E259" s="17" t="s">
        <v>29</v>
      </c>
      <c r="F259" s="17" t="s">
        <v>35</v>
      </c>
      <c r="G259" s="18">
        <v>10000</v>
      </c>
      <c r="H259" s="14">
        <v>0</v>
      </c>
      <c r="I259" s="14">
        <v>25</v>
      </c>
      <c r="J259" s="14">
        <f t="shared" si="85"/>
        <v>287</v>
      </c>
      <c r="K259" s="14">
        <f t="shared" si="86"/>
        <v>710</v>
      </c>
      <c r="L259" s="14">
        <f t="shared" si="91"/>
        <v>120</v>
      </c>
      <c r="M259" s="14">
        <f t="shared" si="88"/>
        <v>304</v>
      </c>
      <c r="N259" s="14">
        <f t="shared" si="89"/>
        <v>709</v>
      </c>
      <c r="O259" s="14">
        <v>1350.12</v>
      </c>
      <c r="P259" s="14">
        <f t="shared" si="96"/>
        <v>3505.12</v>
      </c>
      <c r="Q259" s="14">
        <f t="shared" si="113"/>
        <v>1966.12</v>
      </c>
      <c r="R259" s="14">
        <f t="shared" si="87"/>
        <v>1539</v>
      </c>
      <c r="S259" s="68">
        <f t="shared" si="90"/>
        <v>8033.88</v>
      </c>
      <c r="T259" s="15">
        <v>111</v>
      </c>
    </row>
    <row r="260" spans="1:20" s="69" customFormat="1" ht="21" customHeight="1" thickBot="1" x14ac:dyDescent="0.35">
      <c r="A260" s="64" t="s">
        <v>609</v>
      </c>
      <c r="B260" s="16" t="s">
        <v>610</v>
      </c>
      <c r="C260" s="16" t="s">
        <v>600</v>
      </c>
      <c r="D260" s="16" t="s">
        <v>130</v>
      </c>
      <c r="E260" s="17" t="s">
        <v>29</v>
      </c>
      <c r="F260" s="17" t="s">
        <v>35</v>
      </c>
      <c r="G260" s="18">
        <v>10000</v>
      </c>
      <c r="H260" s="14">
        <v>0</v>
      </c>
      <c r="I260" s="14">
        <v>25</v>
      </c>
      <c r="J260" s="14">
        <f t="shared" si="85"/>
        <v>287</v>
      </c>
      <c r="K260" s="14">
        <f t="shared" si="86"/>
        <v>710</v>
      </c>
      <c r="L260" s="14">
        <f t="shared" si="91"/>
        <v>120</v>
      </c>
      <c r="M260" s="14">
        <f t="shared" si="88"/>
        <v>304</v>
      </c>
      <c r="N260" s="14">
        <f t="shared" si="89"/>
        <v>709</v>
      </c>
      <c r="O260" s="14">
        <v>0</v>
      </c>
      <c r="P260" s="14">
        <f t="shared" si="96"/>
        <v>2155</v>
      </c>
      <c r="Q260" s="14">
        <f t="shared" si="113"/>
        <v>616</v>
      </c>
      <c r="R260" s="14">
        <f t="shared" si="87"/>
        <v>1539</v>
      </c>
      <c r="S260" s="68">
        <f t="shared" si="90"/>
        <v>9384</v>
      </c>
      <c r="T260" s="15">
        <v>111</v>
      </c>
    </row>
    <row r="261" spans="1:20" s="70" customFormat="1" ht="21" customHeight="1" thickBot="1" x14ac:dyDescent="0.35">
      <c r="A261" s="64" t="s">
        <v>611</v>
      </c>
      <c r="B261" s="16" t="s">
        <v>612</v>
      </c>
      <c r="C261" s="16" t="s">
        <v>600</v>
      </c>
      <c r="D261" s="16" t="s">
        <v>187</v>
      </c>
      <c r="E261" s="17" t="s">
        <v>29</v>
      </c>
      <c r="F261" s="17" t="s">
        <v>35</v>
      </c>
      <c r="G261" s="18">
        <v>10000</v>
      </c>
      <c r="H261" s="14">
        <v>0</v>
      </c>
      <c r="I261" s="14">
        <v>25</v>
      </c>
      <c r="J261" s="14">
        <f t="shared" si="85"/>
        <v>287</v>
      </c>
      <c r="K261" s="14">
        <f t="shared" si="86"/>
        <v>710</v>
      </c>
      <c r="L261" s="14">
        <f t="shared" si="91"/>
        <v>120</v>
      </c>
      <c r="M261" s="14">
        <f t="shared" si="88"/>
        <v>304</v>
      </c>
      <c r="N261" s="14">
        <f t="shared" si="89"/>
        <v>709</v>
      </c>
      <c r="O261" s="14">
        <v>0</v>
      </c>
      <c r="P261" s="14">
        <f t="shared" si="96"/>
        <v>2155</v>
      </c>
      <c r="Q261" s="14">
        <f t="shared" si="113"/>
        <v>616</v>
      </c>
      <c r="R261" s="14">
        <f t="shared" si="87"/>
        <v>1539</v>
      </c>
      <c r="S261" s="68">
        <f t="shared" si="90"/>
        <v>9384</v>
      </c>
      <c r="T261" s="15">
        <v>111</v>
      </c>
    </row>
    <row r="262" spans="1:20" s="69" customFormat="1" ht="21" customHeight="1" thickBot="1" x14ac:dyDescent="0.35">
      <c r="A262" s="64" t="s">
        <v>613</v>
      </c>
      <c r="B262" s="16" t="s">
        <v>614</v>
      </c>
      <c r="C262" s="16" t="s">
        <v>600</v>
      </c>
      <c r="D262" s="16" t="s">
        <v>127</v>
      </c>
      <c r="E262" s="17" t="s">
        <v>29</v>
      </c>
      <c r="F262" s="17" t="s">
        <v>106</v>
      </c>
      <c r="G262" s="18">
        <v>10000</v>
      </c>
      <c r="H262" s="14">
        <v>0</v>
      </c>
      <c r="I262" s="14">
        <v>25</v>
      </c>
      <c r="J262" s="14">
        <f t="shared" ref="J262:J335" si="114">ROUNDUP(G262*2.87%,2)</f>
        <v>287</v>
      </c>
      <c r="K262" s="14">
        <f t="shared" ref="K262:K335" si="115">ROUNDUP(G262*7.1%,2)</f>
        <v>710</v>
      </c>
      <c r="L262" s="14">
        <f t="shared" si="91"/>
        <v>120</v>
      </c>
      <c r="M262" s="14">
        <f t="shared" si="88"/>
        <v>304</v>
      </c>
      <c r="N262" s="14">
        <f t="shared" si="89"/>
        <v>709</v>
      </c>
      <c r="O262" s="14">
        <v>0</v>
      </c>
      <c r="P262" s="14">
        <f t="shared" si="96"/>
        <v>2155</v>
      </c>
      <c r="Q262" s="14">
        <f t="shared" si="113"/>
        <v>616</v>
      </c>
      <c r="R262" s="14">
        <f t="shared" si="87"/>
        <v>1539</v>
      </c>
      <c r="S262" s="68">
        <f t="shared" si="90"/>
        <v>9384</v>
      </c>
      <c r="T262" s="15">
        <v>111</v>
      </c>
    </row>
    <row r="263" spans="1:20" s="69" customFormat="1" ht="21" customHeight="1" thickBot="1" x14ac:dyDescent="0.35">
      <c r="A263" s="64" t="s">
        <v>615</v>
      </c>
      <c r="B263" s="16" t="s">
        <v>616</v>
      </c>
      <c r="C263" s="16" t="s">
        <v>600</v>
      </c>
      <c r="D263" s="16" t="s">
        <v>466</v>
      </c>
      <c r="E263" s="17" t="s">
        <v>29</v>
      </c>
      <c r="F263" s="17" t="s">
        <v>35</v>
      </c>
      <c r="G263" s="18">
        <v>10000</v>
      </c>
      <c r="H263" s="14">
        <v>0</v>
      </c>
      <c r="I263" s="14">
        <v>25</v>
      </c>
      <c r="J263" s="14">
        <f t="shared" si="114"/>
        <v>287</v>
      </c>
      <c r="K263" s="14">
        <f t="shared" si="115"/>
        <v>710</v>
      </c>
      <c r="L263" s="14">
        <f t="shared" si="91"/>
        <v>120</v>
      </c>
      <c r="M263" s="14">
        <f t="shared" si="88"/>
        <v>304</v>
      </c>
      <c r="N263" s="14">
        <f t="shared" si="89"/>
        <v>709</v>
      </c>
      <c r="O263" s="14">
        <v>0</v>
      </c>
      <c r="P263" s="14">
        <f t="shared" ref="P263:P296" si="116">+H263+I263+J263+K263+L263+M263+N263+O263</f>
        <v>2155</v>
      </c>
      <c r="Q263" s="14">
        <f t="shared" si="113"/>
        <v>616</v>
      </c>
      <c r="R263" s="14">
        <f t="shared" si="87"/>
        <v>1539</v>
      </c>
      <c r="S263" s="68">
        <f t="shared" si="90"/>
        <v>9384</v>
      </c>
      <c r="T263" s="15">
        <v>111</v>
      </c>
    </row>
    <row r="264" spans="1:20" s="69" customFormat="1" ht="21" customHeight="1" thickBot="1" x14ac:dyDescent="0.35">
      <c r="A264" s="64" t="s">
        <v>617</v>
      </c>
      <c r="B264" s="16" t="s">
        <v>618</v>
      </c>
      <c r="C264" s="16" t="s">
        <v>600</v>
      </c>
      <c r="D264" s="16" t="s">
        <v>187</v>
      </c>
      <c r="E264" s="17" t="s">
        <v>34</v>
      </c>
      <c r="F264" s="17" t="s">
        <v>44</v>
      </c>
      <c r="G264" s="18">
        <v>10000</v>
      </c>
      <c r="H264" s="14">
        <v>0</v>
      </c>
      <c r="I264" s="14">
        <v>25</v>
      </c>
      <c r="J264" s="14">
        <f t="shared" si="114"/>
        <v>287</v>
      </c>
      <c r="K264" s="14">
        <f t="shared" si="115"/>
        <v>710</v>
      </c>
      <c r="L264" s="14">
        <f t="shared" si="91"/>
        <v>120</v>
      </c>
      <c r="M264" s="14">
        <f t="shared" si="88"/>
        <v>304</v>
      </c>
      <c r="N264" s="14">
        <f t="shared" si="89"/>
        <v>709</v>
      </c>
      <c r="O264" s="14">
        <v>1350.12</v>
      </c>
      <c r="P264" s="14">
        <f t="shared" si="116"/>
        <v>3505.12</v>
      </c>
      <c r="Q264" s="14">
        <f t="shared" si="113"/>
        <v>1966.12</v>
      </c>
      <c r="R264" s="14">
        <f t="shared" si="87"/>
        <v>1539</v>
      </c>
      <c r="S264" s="68">
        <f t="shared" si="90"/>
        <v>8033.88</v>
      </c>
      <c r="T264" s="15">
        <v>111</v>
      </c>
    </row>
    <row r="265" spans="1:20" s="69" customFormat="1" ht="21" customHeight="1" thickBot="1" x14ac:dyDescent="0.35">
      <c r="A265" s="64" t="s">
        <v>619</v>
      </c>
      <c r="B265" s="16" t="s">
        <v>620</v>
      </c>
      <c r="C265" s="16" t="s">
        <v>600</v>
      </c>
      <c r="D265" s="16" t="s">
        <v>339</v>
      </c>
      <c r="E265" s="17" t="s">
        <v>34</v>
      </c>
      <c r="F265" s="17" t="s">
        <v>35</v>
      </c>
      <c r="G265" s="18">
        <v>10000</v>
      </c>
      <c r="H265" s="14">
        <v>0</v>
      </c>
      <c r="I265" s="14">
        <v>25</v>
      </c>
      <c r="J265" s="14">
        <f t="shared" si="114"/>
        <v>287</v>
      </c>
      <c r="K265" s="14">
        <f t="shared" si="115"/>
        <v>710</v>
      </c>
      <c r="L265" s="14">
        <f t="shared" si="91"/>
        <v>120</v>
      </c>
      <c r="M265" s="14">
        <f t="shared" si="88"/>
        <v>304</v>
      </c>
      <c r="N265" s="14">
        <f t="shared" si="89"/>
        <v>709</v>
      </c>
      <c r="O265" s="14">
        <v>0</v>
      </c>
      <c r="P265" s="14">
        <f t="shared" si="116"/>
        <v>2155</v>
      </c>
      <c r="Q265" s="14">
        <f t="shared" si="113"/>
        <v>616</v>
      </c>
      <c r="R265" s="14">
        <f t="shared" si="87"/>
        <v>1539</v>
      </c>
      <c r="S265" s="68">
        <f t="shared" si="90"/>
        <v>9384</v>
      </c>
      <c r="T265" s="15">
        <v>111</v>
      </c>
    </row>
    <row r="266" spans="1:20" s="69" customFormat="1" ht="21" customHeight="1" thickBot="1" x14ac:dyDescent="0.35">
      <c r="A266" s="64" t="s">
        <v>621</v>
      </c>
      <c r="B266" s="16" t="s">
        <v>622</v>
      </c>
      <c r="C266" s="16" t="s">
        <v>600</v>
      </c>
      <c r="D266" s="16" t="s">
        <v>466</v>
      </c>
      <c r="E266" s="17" t="s">
        <v>29</v>
      </c>
      <c r="F266" s="17" t="s">
        <v>35</v>
      </c>
      <c r="G266" s="18">
        <v>10000</v>
      </c>
      <c r="H266" s="14">
        <v>0</v>
      </c>
      <c r="I266" s="14">
        <v>25</v>
      </c>
      <c r="J266" s="14">
        <f t="shared" si="114"/>
        <v>287</v>
      </c>
      <c r="K266" s="14">
        <f t="shared" si="115"/>
        <v>710</v>
      </c>
      <c r="L266" s="14">
        <f t="shared" si="91"/>
        <v>120</v>
      </c>
      <c r="M266" s="14">
        <f t="shared" si="88"/>
        <v>304</v>
      </c>
      <c r="N266" s="14">
        <f t="shared" si="89"/>
        <v>709</v>
      </c>
      <c r="O266" s="14">
        <v>0</v>
      </c>
      <c r="P266" s="14">
        <f t="shared" si="116"/>
        <v>2155</v>
      </c>
      <c r="Q266" s="14">
        <f t="shared" si="113"/>
        <v>616</v>
      </c>
      <c r="R266" s="14">
        <f t="shared" si="87"/>
        <v>1539</v>
      </c>
      <c r="S266" s="68">
        <f t="shared" si="90"/>
        <v>9384</v>
      </c>
      <c r="T266" s="15">
        <v>111</v>
      </c>
    </row>
    <row r="267" spans="1:20" s="69" customFormat="1" ht="21" customHeight="1" thickBot="1" x14ac:dyDescent="0.35">
      <c r="A267" s="64" t="s">
        <v>623</v>
      </c>
      <c r="B267" s="16" t="s">
        <v>624</v>
      </c>
      <c r="C267" s="16" t="s">
        <v>600</v>
      </c>
      <c r="D267" s="16" t="s">
        <v>130</v>
      </c>
      <c r="E267" s="17" t="s">
        <v>29</v>
      </c>
      <c r="F267" s="17" t="s">
        <v>35</v>
      </c>
      <c r="G267" s="18">
        <v>10000</v>
      </c>
      <c r="H267" s="14">
        <v>0</v>
      </c>
      <c r="I267" s="14">
        <v>25</v>
      </c>
      <c r="J267" s="14">
        <f t="shared" si="114"/>
        <v>287</v>
      </c>
      <c r="K267" s="14">
        <f t="shared" si="115"/>
        <v>710</v>
      </c>
      <c r="L267" s="14">
        <f t="shared" si="91"/>
        <v>120</v>
      </c>
      <c r="M267" s="14">
        <f t="shared" si="88"/>
        <v>304</v>
      </c>
      <c r="N267" s="14">
        <f t="shared" si="89"/>
        <v>709</v>
      </c>
      <c r="O267" s="14">
        <v>0</v>
      </c>
      <c r="P267" s="14">
        <f t="shared" si="116"/>
        <v>2155</v>
      </c>
      <c r="Q267" s="14">
        <f t="shared" si="113"/>
        <v>616</v>
      </c>
      <c r="R267" s="14">
        <f t="shared" ref="R267" si="117">+K267+L267+N267</f>
        <v>1539</v>
      </c>
      <c r="S267" s="68">
        <f t="shared" si="90"/>
        <v>9384</v>
      </c>
      <c r="T267" s="15">
        <v>111</v>
      </c>
    </row>
    <row r="268" spans="1:20" s="69" customFormat="1" ht="21" customHeight="1" thickBot="1" x14ac:dyDescent="0.35">
      <c r="A268" s="64" t="s">
        <v>920</v>
      </c>
      <c r="B268" s="16" t="s">
        <v>923</v>
      </c>
      <c r="C268" s="16" t="s">
        <v>600</v>
      </c>
      <c r="D268" s="16" t="s">
        <v>130</v>
      </c>
      <c r="E268" s="17" t="s">
        <v>29</v>
      </c>
      <c r="F268" s="17" t="s">
        <v>35</v>
      </c>
      <c r="G268" s="18">
        <v>15000</v>
      </c>
      <c r="H268" s="14">
        <v>0</v>
      </c>
      <c r="I268" s="14">
        <v>25</v>
      </c>
      <c r="J268" s="14">
        <f t="shared" ref="J268:J270" si="118">ROUNDUP(G268*2.87%,2)</f>
        <v>430.5</v>
      </c>
      <c r="K268" s="14">
        <f t="shared" ref="K268:K270" si="119">ROUNDUP(G268*7.1%,2)</f>
        <v>1065</v>
      </c>
      <c r="L268" s="14">
        <f t="shared" ref="L268:L270" si="120">+G268*1.2%</f>
        <v>180</v>
      </c>
      <c r="M268" s="14">
        <f t="shared" ref="M268:M270" si="121">+G268*3.04%</f>
        <v>456</v>
      </c>
      <c r="N268" s="14">
        <f t="shared" ref="N268:N270" si="122">+G268*7.09%</f>
        <v>1063.5</v>
      </c>
      <c r="O268" s="14">
        <v>0</v>
      </c>
      <c r="P268" s="14">
        <f t="shared" si="116"/>
        <v>3220</v>
      </c>
      <c r="Q268" s="14">
        <f t="shared" si="113"/>
        <v>911.5</v>
      </c>
      <c r="R268" s="14">
        <f t="shared" ref="R268:R270" si="123">+K268+L268+N268</f>
        <v>2308.5</v>
      </c>
      <c r="S268" s="68">
        <f t="shared" ref="S268:S270" si="124">ROUNDUP(G268-Q268,2)</f>
        <v>14088.5</v>
      </c>
      <c r="T268" s="15">
        <v>111</v>
      </c>
    </row>
    <row r="269" spans="1:20" s="69" customFormat="1" ht="21" customHeight="1" thickBot="1" x14ac:dyDescent="0.35">
      <c r="A269" s="64" t="s">
        <v>921</v>
      </c>
      <c r="B269" s="16" t="s">
        <v>924</v>
      </c>
      <c r="C269" s="16" t="s">
        <v>600</v>
      </c>
      <c r="D269" s="16" t="s">
        <v>130</v>
      </c>
      <c r="E269" s="17" t="s">
        <v>29</v>
      </c>
      <c r="F269" s="17" t="s">
        <v>35</v>
      </c>
      <c r="G269" s="18">
        <v>15000</v>
      </c>
      <c r="H269" s="14">
        <v>0</v>
      </c>
      <c r="I269" s="14">
        <v>25</v>
      </c>
      <c r="J269" s="14">
        <f t="shared" si="118"/>
        <v>430.5</v>
      </c>
      <c r="K269" s="14">
        <f t="shared" si="119"/>
        <v>1065</v>
      </c>
      <c r="L269" s="14">
        <f t="shared" si="120"/>
        <v>180</v>
      </c>
      <c r="M269" s="14">
        <f t="shared" si="121"/>
        <v>456</v>
      </c>
      <c r="N269" s="14">
        <f t="shared" si="122"/>
        <v>1063.5</v>
      </c>
      <c r="O269" s="14">
        <v>0</v>
      </c>
      <c r="P269" s="14">
        <f t="shared" si="116"/>
        <v>3220</v>
      </c>
      <c r="Q269" s="14">
        <f t="shared" si="113"/>
        <v>911.5</v>
      </c>
      <c r="R269" s="14">
        <f t="shared" si="123"/>
        <v>2308.5</v>
      </c>
      <c r="S269" s="68">
        <f t="shared" si="124"/>
        <v>14088.5</v>
      </c>
      <c r="T269" s="15">
        <v>111</v>
      </c>
    </row>
    <row r="270" spans="1:20" s="69" customFormat="1" ht="21" customHeight="1" thickBot="1" x14ac:dyDescent="0.35">
      <c r="A270" s="64" t="s">
        <v>922</v>
      </c>
      <c r="B270" s="16" t="s">
        <v>925</v>
      </c>
      <c r="C270" s="16" t="s">
        <v>600</v>
      </c>
      <c r="D270" s="16" t="s">
        <v>130</v>
      </c>
      <c r="E270" s="17" t="s">
        <v>29</v>
      </c>
      <c r="F270" s="17" t="s">
        <v>35</v>
      </c>
      <c r="G270" s="18">
        <v>15000</v>
      </c>
      <c r="H270" s="14">
        <v>0</v>
      </c>
      <c r="I270" s="14">
        <v>25</v>
      </c>
      <c r="J270" s="14">
        <f t="shared" si="118"/>
        <v>430.5</v>
      </c>
      <c r="K270" s="14">
        <f t="shared" si="119"/>
        <v>1065</v>
      </c>
      <c r="L270" s="14">
        <f t="shared" si="120"/>
        <v>180</v>
      </c>
      <c r="M270" s="14">
        <f t="shared" si="121"/>
        <v>456</v>
      </c>
      <c r="N270" s="14">
        <f t="shared" si="122"/>
        <v>1063.5</v>
      </c>
      <c r="O270" s="14">
        <v>0</v>
      </c>
      <c r="P270" s="14">
        <f t="shared" si="116"/>
        <v>3220</v>
      </c>
      <c r="Q270" s="14">
        <f t="shared" si="113"/>
        <v>911.5</v>
      </c>
      <c r="R270" s="14">
        <f t="shared" si="123"/>
        <v>2308.5</v>
      </c>
      <c r="S270" s="68">
        <f t="shared" si="124"/>
        <v>14088.5</v>
      </c>
      <c r="T270" s="15">
        <v>111</v>
      </c>
    </row>
    <row r="271" spans="1:20" s="69" customFormat="1" ht="21" customHeight="1" thickBot="1" x14ac:dyDescent="0.35">
      <c r="A271" s="64" t="s">
        <v>926</v>
      </c>
      <c r="B271" s="16" t="s">
        <v>928</v>
      </c>
      <c r="C271" s="16" t="s">
        <v>600</v>
      </c>
      <c r="D271" s="16" t="s">
        <v>96</v>
      </c>
      <c r="E271" s="17" t="s">
        <v>34</v>
      </c>
      <c r="F271" s="17" t="s">
        <v>35</v>
      </c>
      <c r="G271" s="18">
        <v>15000</v>
      </c>
      <c r="H271" s="14">
        <v>0</v>
      </c>
      <c r="I271" s="14">
        <v>25</v>
      </c>
      <c r="J271" s="14">
        <f t="shared" ref="J271" si="125">ROUNDUP(G271*2.87%,2)</f>
        <v>430.5</v>
      </c>
      <c r="K271" s="14">
        <f t="shared" ref="K271" si="126">ROUNDUP(G271*7.1%,2)</f>
        <v>1065</v>
      </c>
      <c r="L271" s="14">
        <f t="shared" ref="L271" si="127">+G271*1.2%</f>
        <v>180</v>
      </c>
      <c r="M271" s="14">
        <f t="shared" ref="M271" si="128">+G271*3.04%</f>
        <v>456</v>
      </c>
      <c r="N271" s="14">
        <f t="shared" ref="N271" si="129">+G271*7.09%</f>
        <v>1063.5</v>
      </c>
      <c r="O271" s="14">
        <v>0</v>
      </c>
      <c r="P271" s="14">
        <f t="shared" si="116"/>
        <v>3220</v>
      </c>
      <c r="Q271" s="14">
        <f t="shared" si="113"/>
        <v>911.5</v>
      </c>
      <c r="R271" s="14">
        <f t="shared" ref="R271" si="130">+K271+L271+N271</f>
        <v>2308.5</v>
      </c>
      <c r="S271" s="68">
        <f t="shared" ref="S271" si="131">ROUNDUP(G271-Q271,2)</f>
        <v>14088.5</v>
      </c>
      <c r="T271" s="15">
        <v>111</v>
      </c>
    </row>
    <row r="272" spans="1:20" s="69" customFormat="1" ht="21" customHeight="1" thickBot="1" x14ac:dyDescent="0.35">
      <c r="A272" s="64" t="s">
        <v>927</v>
      </c>
      <c r="B272" s="16" t="s">
        <v>929</v>
      </c>
      <c r="C272" s="16" t="s">
        <v>600</v>
      </c>
      <c r="D272" s="16" t="s">
        <v>130</v>
      </c>
      <c r="E272" s="17" t="s">
        <v>29</v>
      </c>
      <c r="F272" s="17" t="s">
        <v>35</v>
      </c>
      <c r="G272" s="18">
        <v>15000</v>
      </c>
      <c r="H272" s="14">
        <v>0</v>
      </c>
      <c r="I272" s="14">
        <v>25</v>
      </c>
      <c r="J272" s="14">
        <f t="shared" si="114"/>
        <v>430.5</v>
      </c>
      <c r="K272" s="14">
        <f t="shared" si="115"/>
        <v>1065</v>
      </c>
      <c r="L272" s="14">
        <f t="shared" si="91"/>
        <v>180</v>
      </c>
      <c r="M272" s="14">
        <f t="shared" si="88"/>
        <v>456</v>
      </c>
      <c r="N272" s="14">
        <f t="shared" si="89"/>
        <v>1063.5</v>
      </c>
      <c r="O272" s="14">
        <v>0</v>
      </c>
      <c r="P272" s="14">
        <f t="shared" si="116"/>
        <v>3220</v>
      </c>
      <c r="Q272" s="14">
        <f t="shared" si="113"/>
        <v>911.5</v>
      </c>
      <c r="R272" s="14">
        <f t="shared" ref="R272:R340" si="132">+K272+L272+N272</f>
        <v>2308.5</v>
      </c>
      <c r="S272" s="68">
        <f t="shared" si="90"/>
        <v>14088.5</v>
      </c>
      <c r="T272" s="15">
        <v>111</v>
      </c>
    </row>
    <row r="273" spans="1:20" s="69" customFormat="1" ht="21" customHeight="1" thickBot="1" x14ac:dyDescent="0.35">
      <c r="A273" s="64" t="s">
        <v>962</v>
      </c>
      <c r="B273" s="16" t="s">
        <v>959</v>
      </c>
      <c r="C273" s="16" t="s">
        <v>600</v>
      </c>
      <c r="D273" s="16" t="s">
        <v>130</v>
      </c>
      <c r="E273" s="17" t="s">
        <v>29</v>
      </c>
      <c r="F273" s="17" t="s">
        <v>35</v>
      </c>
      <c r="G273" s="18">
        <v>10000</v>
      </c>
      <c r="H273" s="14">
        <v>0</v>
      </c>
      <c r="I273" s="14">
        <v>25</v>
      </c>
      <c r="J273" s="14">
        <f t="shared" si="114"/>
        <v>287</v>
      </c>
      <c r="K273" s="14">
        <f t="shared" si="115"/>
        <v>710</v>
      </c>
      <c r="L273" s="14">
        <f t="shared" si="91"/>
        <v>120</v>
      </c>
      <c r="M273" s="14">
        <f t="shared" ref="M273" si="133">+G273*3.04%</f>
        <v>304</v>
      </c>
      <c r="N273" s="14">
        <f t="shared" ref="N273" si="134">+G273*7.09%</f>
        <v>709</v>
      </c>
      <c r="O273" s="14">
        <v>0</v>
      </c>
      <c r="P273" s="14">
        <f t="shared" ref="P273" si="135">+H273+I273+J273+K273+L273+M273+N273+O273</f>
        <v>2155</v>
      </c>
      <c r="Q273" s="14">
        <f t="shared" ref="Q273" si="136">ROUNDUP(H273+I273+J273+M273+O273,2)</f>
        <v>616</v>
      </c>
      <c r="R273" s="14">
        <f t="shared" si="132"/>
        <v>1539</v>
      </c>
      <c r="S273" s="68">
        <f t="shared" ref="S273" si="137">ROUNDUP(G273-Q273,2)</f>
        <v>9384</v>
      </c>
      <c r="T273" s="15">
        <v>111</v>
      </c>
    </row>
    <row r="274" spans="1:20" s="69" customFormat="1" ht="21" customHeight="1" thickBot="1" x14ac:dyDescent="0.35">
      <c r="A274" s="64" t="s">
        <v>963</v>
      </c>
      <c r="B274" s="16" t="s">
        <v>960</v>
      </c>
      <c r="C274" s="16" t="s">
        <v>600</v>
      </c>
      <c r="D274" s="16" t="s">
        <v>130</v>
      </c>
      <c r="E274" s="17" t="s">
        <v>29</v>
      </c>
      <c r="F274" s="17" t="s">
        <v>35</v>
      </c>
      <c r="G274" s="18">
        <v>10000</v>
      </c>
      <c r="H274" s="14">
        <v>0</v>
      </c>
      <c r="I274" s="14">
        <v>25</v>
      </c>
      <c r="J274" s="14">
        <f t="shared" ref="J274" si="138">ROUNDUP(G274*2.87%,2)</f>
        <v>287</v>
      </c>
      <c r="K274" s="14">
        <f t="shared" ref="K274" si="139">ROUNDUP(G274*7.1%,2)</f>
        <v>710</v>
      </c>
      <c r="L274" s="14">
        <f t="shared" ref="L274" si="140">+G274*1.2%</f>
        <v>120</v>
      </c>
      <c r="M274" s="14">
        <f t="shared" ref="M274" si="141">+G274*3.04%</f>
        <v>304</v>
      </c>
      <c r="N274" s="14">
        <f t="shared" ref="N274" si="142">+G274*7.09%</f>
        <v>709</v>
      </c>
      <c r="O274" s="14">
        <v>0</v>
      </c>
      <c r="P274" s="14">
        <f t="shared" si="116"/>
        <v>2155</v>
      </c>
      <c r="Q274" s="14">
        <f t="shared" si="113"/>
        <v>616</v>
      </c>
      <c r="R274" s="14">
        <f t="shared" ref="R274" si="143">+K274+L274+N274</f>
        <v>1539</v>
      </c>
      <c r="S274" s="68">
        <f t="shared" ref="S274" si="144">ROUNDUP(G274-Q274,2)</f>
        <v>9384</v>
      </c>
      <c r="T274" s="15">
        <v>111</v>
      </c>
    </row>
    <row r="275" spans="1:20" s="69" customFormat="1" ht="21" customHeight="1" thickBot="1" x14ac:dyDescent="0.35">
      <c r="A275" s="64" t="s">
        <v>964</v>
      </c>
      <c r="B275" s="16" t="s">
        <v>961</v>
      </c>
      <c r="C275" s="16" t="s">
        <v>600</v>
      </c>
      <c r="D275" s="16" t="s">
        <v>130</v>
      </c>
      <c r="E275" s="17" t="s">
        <v>29</v>
      </c>
      <c r="F275" s="17" t="s">
        <v>35</v>
      </c>
      <c r="G275" s="18">
        <v>10000</v>
      </c>
      <c r="H275" s="14">
        <v>0</v>
      </c>
      <c r="I275" s="14">
        <v>25</v>
      </c>
      <c r="J275" s="14">
        <f t="shared" si="114"/>
        <v>287</v>
      </c>
      <c r="K275" s="14">
        <f t="shared" si="115"/>
        <v>710</v>
      </c>
      <c r="L275" s="14">
        <f t="shared" si="91"/>
        <v>120</v>
      </c>
      <c r="M275" s="14">
        <f t="shared" ref="M275" si="145">+G275*3.04%</f>
        <v>304</v>
      </c>
      <c r="N275" s="14">
        <f t="shared" ref="N275" si="146">+G275*7.09%</f>
        <v>709</v>
      </c>
      <c r="O275" s="14">
        <v>0</v>
      </c>
      <c r="P275" s="14">
        <f t="shared" ref="P275" si="147">+H275+I275+J275+K275+L275+M275+N275+O275</f>
        <v>2155</v>
      </c>
      <c r="Q275" s="14">
        <f t="shared" ref="Q275" si="148">ROUNDUP(H275+I275+J275+M275+O275,2)</f>
        <v>616</v>
      </c>
      <c r="R275" s="14">
        <f t="shared" si="132"/>
        <v>1539</v>
      </c>
      <c r="S275" s="68">
        <f t="shared" ref="S275" si="149">ROUNDUP(G275-Q275,2)</f>
        <v>9384</v>
      </c>
      <c r="T275" s="15">
        <v>111</v>
      </c>
    </row>
    <row r="276" spans="1:20" s="69" customFormat="1" ht="21" customHeight="1" thickBot="1" x14ac:dyDescent="0.35">
      <c r="A276" s="64" t="s">
        <v>625</v>
      </c>
      <c r="B276" s="16" t="s">
        <v>626</v>
      </c>
      <c r="C276" s="16" t="s">
        <v>627</v>
      </c>
      <c r="D276" s="16" t="s">
        <v>455</v>
      </c>
      <c r="E276" s="17" t="s">
        <v>29</v>
      </c>
      <c r="F276" s="17" t="s">
        <v>40</v>
      </c>
      <c r="G276" s="18">
        <v>31500</v>
      </c>
      <c r="H276" s="14">
        <v>0</v>
      </c>
      <c r="I276" s="14">
        <v>25</v>
      </c>
      <c r="J276" s="14">
        <f t="shared" si="114"/>
        <v>904.05</v>
      </c>
      <c r="K276" s="14">
        <f t="shared" si="115"/>
        <v>2236.5</v>
      </c>
      <c r="L276" s="14">
        <f t="shared" si="91"/>
        <v>378</v>
      </c>
      <c r="M276" s="14">
        <f t="shared" ref="M276:M341" si="150">+G276*3.04%</f>
        <v>957.6</v>
      </c>
      <c r="N276" s="14">
        <f t="shared" ref="N276:N341" si="151">+G276*7.09%</f>
        <v>2233.3500000000004</v>
      </c>
      <c r="O276" s="14">
        <v>0</v>
      </c>
      <c r="P276" s="14">
        <f t="shared" si="116"/>
        <v>6734.5000000000009</v>
      </c>
      <c r="Q276" s="14">
        <f t="shared" si="113"/>
        <v>1886.65</v>
      </c>
      <c r="R276" s="14">
        <f t="shared" si="132"/>
        <v>4847.8500000000004</v>
      </c>
      <c r="S276" s="68">
        <f t="shared" ref="S276:S341" si="152">ROUNDUP(G276-Q276,2)</f>
        <v>29613.35</v>
      </c>
      <c r="T276" s="15">
        <v>111</v>
      </c>
    </row>
    <row r="277" spans="1:20" s="69" customFormat="1" ht="21" customHeight="1" thickBot="1" x14ac:dyDescent="0.35">
      <c r="A277" s="64" t="s">
        <v>628</v>
      </c>
      <c r="B277" s="16" t="s">
        <v>629</v>
      </c>
      <c r="C277" s="16" t="s">
        <v>627</v>
      </c>
      <c r="D277" s="16" t="s">
        <v>33</v>
      </c>
      <c r="E277" s="17" t="s">
        <v>34</v>
      </c>
      <c r="F277" s="17" t="s">
        <v>35</v>
      </c>
      <c r="G277" s="18">
        <v>10000</v>
      </c>
      <c r="H277" s="14">
        <v>0</v>
      </c>
      <c r="I277" s="14">
        <v>25</v>
      </c>
      <c r="J277" s="14">
        <f t="shared" si="114"/>
        <v>287</v>
      </c>
      <c r="K277" s="14">
        <f t="shared" si="115"/>
        <v>710</v>
      </c>
      <c r="L277" s="14">
        <f t="shared" ref="L277:L342" si="153">+G277*1.2%</f>
        <v>120</v>
      </c>
      <c r="M277" s="14">
        <f t="shared" si="150"/>
        <v>304</v>
      </c>
      <c r="N277" s="14">
        <f t="shared" si="151"/>
        <v>709</v>
      </c>
      <c r="O277" s="14">
        <v>0</v>
      </c>
      <c r="P277" s="14">
        <f t="shared" si="116"/>
        <v>2155</v>
      </c>
      <c r="Q277" s="14">
        <f t="shared" si="113"/>
        <v>616</v>
      </c>
      <c r="R277" s="14">
        <f t="shared" si="132"/>
        <v>1539</v>
      </c>
      <c r="S277" s="68">
        <f t="shared" si="152"/>
        <v>9384</v>
      </c>
      <c r="T277" s="15">
        <v>111</v>
      </c>
    </row>
    <row r="278" spans="1:20" s="69" customFormat="1" ht="21" customHeight="1" thickBot="1" x14ac:dyDescent="0.35">
      <c r="A278" s="64" t="s">
        <v>630</v>
      </c>
      <c r="B278" s="16" t="s">
        <v>631</v>
      </c>
      <c r="C278" s="16" t="s">
        <v>627</v>
      </c>
      <c r="D278" s="16" t="s">
        <v>58</v>
      </c>
      <c r="E278" s="17" t="s">
        <v>34</v>
      </c>
      <c r="F278" s="17" t="s">
        <v>35</v>
      </c>
      <c r="G278" s="18">
        <v>10000</v>
      </c>
      <c r="H278" s="14">
        <v>0</v>
      </c>
      <c r="I278" s="14">
        <v>25</v>
      </c>
      <c r="J278" s="14">
        <f t="shared" si="114"/>
        <v>287</v>
      </c>
      <c r="K278" s="14">
        <f t="shared" si="115"/>
        <v>710</v>
      </c>
      <c r="L278" s="14">
        <f t="shared" si="153"/>
        <v>120</v>
      </c>
      <c r="M278" s="14">
        <f t="shared" si="150"/>
        <v>304</v>
      </c>
      <c r="N278" s="14">
        <f t="shared" si="151"/>
        <v>709</v>
      </c>
      <c r="O278" s="14">
        <v>0</v>
      </c>
      <c r="P278" s="14">
        <f t="shared" si="116"/>
        <v>2155</v>
      </c>
      <c r="Q278" s="14">
        <f t="shared" si="113"/>
        <v>616</v>
      </c>
      <c r="R278" s="14">
        <f t="shared" si="132"/>
        <v>1539</v>
      </c>
      <c r="S278" s="68">
        <f t="shared" si="152"/>
        <v>9384</v>
      </c>
      <c r="T278" s="15">
        <v>111</v>
      </c>
    </row>
    <row r="279" spans="1:20" s="69" customFormat="1" ht="21" customHeight="1" thickBot="1" x14ac:dyDescent="0.35">
      <c r="A279" s="64" t="s">
        <v>632</v>
      </c>
      <c r="B279" s="16" t="s">
        <v>633</v>
      </c>
      <c r="C279" s="16" t="s">
        <v>627</v>
      </c>
      <c r="D279" s="16" t="s">
        <v>187</v>
      </c>
      <c r="E279" s="17" t="s">
        <v>29</v>
      </c>
      <c r="F279" s="17" t="s">
        <v>35</v>
      </c>
      <c r="G279" s="18">
        <v>10000</v>
      </c>
      <c r="H279" s="14">
        <v>0</v>
      </c>
      <c r="I279" s="14">
        <v>25</v>
      </c>
      <c r="J279" s="14">
        <f t="shared" si="114"/>
        <v>287</v>
      </c>
      <c r="K279" s="14">
        <f t="shared" si="115"/>
        <v>710</v>
      </c>
      <c r="L279" s="14">
        <f t="shared" si="153"/>
        <v>120</v>
      </c>
      <c r="M279" s="14">
        <f t="shared" si="150"/>
        <v>304</v>
      </c>
      <c r="N279" s="14">
        <f t="shared" si="151"/>
        <v>709</v>
      </c>
      <c r="O279" s="14">
        <v>0</v>
      </c>
      <c r="P279" s="14">
        <f t="shared" si="116"/>
        <v>2155</v>
      </c>
      <c r="Q279" s="14">
        <f t="shared" si="113"/>
        <v>616</v>
      </c>
      <c r="R279" s="14">
        <f t="shared" si="132"/>
        <v>1539</v>
      </c>
      <c r="S279" s="68">
        <f t="shared" si="152"/>
        <v>9384</v>
      </c>
      <c r="T279" s="15">
        <v>111</v>
      </c>
    </row>
    <row r="280" spans="1:20" s="69" customFormat="1" ht="21" customHeight="1" thickBot="1" x14ac:dyDescent="0.35">
      <c r="A280" s="64" t="s">
        <v>634</v>
      </c>
      <c r="B280" s="16" t="s">
        <v>635</v>
      </c>
      <c r="C280" s="16" t="s">
        <v>627</v>
      </c>
      <c r="D280" s="16" t="s">
        <v>636</v>
      </c>
      <c r="E280" s="17" t="s">
        <v>29</v>
      </c>
      <c r="F280" s="17" t="s">
        <v>35</v>
      </c>
      <c r="G280" s="18">
        <v>10000</v>
      </c>
      <c r="H280" s="14">
        <v>0</v>
      </c>
      <c r="I280" s="14">
        <v>25</v>
      </c>
      <c r="J280" s="14">
        <f t="shared" si="114"/>
        <v>287</v>
      </c>
      <c r="K280" s="14">
        <f t="shared" si="115"/>
        <v>710</v>
      </c>
      <c r="L280" s="14">
        <f t="shared" si="153"/>
        <v>120</v>
      </c>
      <c r="M280" s="14">
        <f t="shared" si="150"/>
        <v>304</v>
      </c>
      <c r="N280" s="14">
        <f t="shared" si="151"/>
        <v>709</v>
      </c>
      <c r="O280" s="14">
        <v>0</v>
      </c>
      <c r="P280" s="14">
        <f t="shared" si="116"/>
        <v>2155</v>
      </c>
      <c r="Q280" s="14">
        <f t="shared" si="113"/>
        <v>616</v>
      </c>
      <c r="R280" s="14">
        <f t="shared" si="132"/>
        <v>1539</v>
      </c>
      <c r="S280" s="68">
        <f t="shared" si="152"/>
        <v>9384</v>
      </c>
      <c r="T280" s="15">
        <v>111</v>
      </c>
    </row>
    <row r="281" spans="1:20" s="69" customFormat="1" ht="21" customHeight="1" thickBot="1" x14ac:dyDescent="0.35">
      <c r="A281" s="64" t="s">
        <v>637</v>
      </c>
      <c r="B281" s="16" t="s">
        <v>638</v>
      </c>
      <c r="C281" s="16" t="s">
        <v>627</v>
      </c>
      <c r="D281" s="16" t="s">
        <v>187</v>
      </c>
      <c r="E281" s="17" t="s">
        <v>34</v>
      </c>
      <c r="F281" s="17" t="s">
        <v>35</v>
      </c>
      <c r="G281" s="18">
        <v>10000</v>
      </c>
      <c r="H281" s="14">
        <v>0</v>
      </c>
      <c r="I281" s="14">
        <v>25</v>
      </c>
      <c r="J281" s="14">
        <f t="shared" si="114"/>
        <v>287</v>
      </c>
      <c r="K281" s="14">
        <f t="shared" si="115"/>
        <v>710</v>
      </c>
      <c r="L281" s="14">
        <f t="shared" si="153"/>
        <v>120</v>
      </c>
      <c r="M281" s="14">
        <f t="shared" si="150"/>
        <v>304</v>
      </c>
      <c r="N281" s="14">
        <f t="shared" si="151"/>
        <v>709</v>
      </c>
      <c r="O281" s="14">
        <v>0</v>
      </c>
      <c r="P281" s="14">
        <f t="shared" si="116"/>
        <v>2155</v>
      </c>
      <c r="Q281" s="14">
        <f t="shared" si="113"/>
        <v>616</v>
      </c>
      <c r="R281" s="14">
        <f t="shared" si="132"/>
        <v>1539</v>
      </c>
      <c r="S281" s="68">
        <f t="shared" si="152"/>
        <v>9384</v>
      </c>
      <c r="T281" s="15">
        <v>111</v>
      </c>
    </row>
    <row r="282" spans="1:20" s="69" customFormat="1" ht="21" customHeight="1" thickBot="1" x14ac:dyDescent="0.35">
      <c r="A282" s="64" t="s">
        <v>639</v>
      </c>
      <c r="B282" s="16" t="s">
        <v>640</v>
      </c>
      <c r="C282" s="16" t="s">
        <v>641</v>
      </c>
      <c r="D282" s="16" t="s">
        <v>455</v>
      </c>
      <c r="E282" s="17" t="s">
        <v>34</v>
      </c>
      <c r="F282" s="17" t="s">
        <v>40</v>
      </c>
      <c r="G282" s="18">
        <v>31500</v>
      </c>
      <c r="H282" s="14">
        <v>0</v>
      </c>
      <c r="I282" s="14">
        <v>25</v>
      </c>
      <c r="J282" s="14">
        <f t="shared" si="114"/>
        <v>904.05</v>
      </c>
      <c r="K282" s="14">
        <f t="shared" si="115"/>
        <v>2236.5</v>
      </c>
      <c r="L282" s="14">
        <f t="shared" si="153"/>
        <v>378</v>
      </c>
      <c r="M282" s="14">
        <f t="shared" si="150"/>
        <v>957.6</v>
      </c>
      <c r="N282" s="14">
        <f t="shared" si="151"/>
        <v>2233.3500000000004</v>
      </c>
      <c r="O282" s="14">
        <v>0</v>
      </c>
      <c r="P282" s="14">
        <f t="shared" si="116"/>
        <v>6734.5000000000009</v>
      </c>
      <c r="Q282" s="14">
        <f t="shared" si="113"/>
        <v>1886.65</v>
      </c>
      <c r="R282" s="14">
        <f t="shared" si="132"/>
        <v>4847.8500000000004</v>
      </c>
      <c r="S282" s="68">
        <f t="shared" si="152"/>
        <v>29613.35</v>
      </c>
      <c r="T282" s="15">
        <v>111</v>
      </c>
    </row>
    <row r="283" spans="1:20" s="69" customFormat="1" ht="21" customHeight="1" thickBot="1" x14ac:dyDescent="0.35">
      <c r="A283" s="64" t="s">
        <v>642</v>
      </c>
      <c r="B283" s="16" t="s">
        <v>643</v>
      </c>
      <c r="C283" s="16" t="s">
        <v>641</v>
      </c>
      <c r="D283" s="16" t="s">
        <v>644</v>
      </c>
      <c r="E283" s="17" t="s">
        <v>29</v>
      </c>
      <c r="F283" s="17" t="s">
        <v>40</v>
      </c>
      <c r="G283" s="18">
        <v>31500</v>
      </c>
      <c r="H283" s="14">
        <v>0</v>
      </c>
      <c r="I283" s="14">
        <v>25</v>
      </c>
      <c r="J283" s="14">
        <f t="shared" si="114"/>
        <v>904.05</v>
      </c>
      <c r="K283" s="14">
        <f t="shared" si="115"/>
        <v>2236.5</v>
      </c>
      <c r="L283" s="14">
        <f t="shared" si="153"/>
        <v>378</v>
      </c>
      <c r="M283" s="14">
        <f t="shared" si="150"/>
        <v>957.6</v>
      </c>
      <c r="N283" s="14">
        <f t="shared" si="151"/>
        <v>2233.3500000000004</v>
      </c>
      <c r="O283" s="14">
        <v>0</v>
      </c>
      <c r="P283" s="14">
        <f t="shared" si="116"/>
        <v>6734.5000000000009</v>
      </c>
      <c r="Q283" s="14">
        <f t="shared" si="113"/>
        <v>1886.65</v>
      </c>
      <c r="R283" s="14">
        <f t="shared" si="132"/>
        <v>4847.8500000000004</v>
      </c>
      <c r="S283" s="68">
        <f t="shared" si="152"/>
        <v>29613.35</v>
      </c>
      <c r="T283" s="15">
        <v>111</v>
      </c>
    </row>
    <row r="284" spans="1:20" s="69" customFormat="1" ht="21" customHeight="1" thickBot="1" x14ac:dyDescent="0.35">
      <c r="A284" s="64" t="s">
        <v>645</v>
      </c>
      <c r="B284" s="16" t="s">
        <v>646</v>
      </c>
      <c r="C284" s="16" t="s">
        <v>641</v>
      </c>
      <c r="D284" s="16" t="s">
        <v>420</v>
      </c>
      <c r="E284" s="17" t="s">
        <v>29</v>
      </c>
      <c r="F284" s="17" t="s">
        <v>35</v>
      </c>
      <c r="G284" s="18">
        <v>10000</v>
      </c>
      <c r="H284" s="14">
        <v>0</v>
      </c>
      <c r="I284" s="14">
        <v>25</v>
      </c>
      <c r="J284" s="14">
        <f t="shared" si="114"/>
        <v>287</v>
      </c>
      <c r="K284" s="14">
        <f t="shared" si="115"/>
        <v>710</v>
      </c>
      <c r="L284" s="14">
        <f t="shared" si="153"/>
        <v>120</v>
      </c>
      <c r="M284" s="14">
        <f t="shared" si="150"/>
        <v>304</v>
      </c>
      <c r="N284" s="14">
        <f t="shared" si="151"/>
        <v>709</v>
      </c>
      <c r="O284" s="14">
        <v>0</v>
      </c>
      <c r="P284" s="14">
        <f t="shared" si="116"/>
        <v>2155</v>
      </c>
      <c r="Q284" s="14">
        <f t="shared" si="113"/>
        <v>616</v>
      </c>
      <c r="R284" s="14">
        <f t="shared" si="132"/>
        <v>1539</v>
      </c>
      <c r="S284" s="68">
        <f t="shared" si="152"/>
        <v>9384</v>
      </c>
      <c r="T284" s="15">
        <v>111</v>
      </c>
    </row>
    <row r="285" spans="1:20" s="69" customFormat="1" ht="21" customHeight="1" thickBot="1" x14ac:dyDescent="0.35">
      <c r="A285" s="64" t="s">
        <v>647</v>
      </c>
      <c r="B285" s="16" t="s">
        <v>648</v>
      </c>
      <c r="C285" s="16" t="s">
        <v>641</v>
      </c>
      <c r="D285" s="16" t="s">
        <v>187</v>
      </c>
      <c r="E285" s="17" t="s">
        <v>34</v>
      </c>
      <c r="F285" s="17" t="s">
        <v>35</v>
      </c>
      <c r="G285" s="18">
        <v>10000</v>
      </c>
      <c r="H285" s="14">
        <v>0</v>
      </c>
      <c r="I285" s="14">
        <v>25</v>
      </c>
      <c r="J285" s="14">
        <f t="shared" si="114"/>
        <v>287</v>
      </c>
      <c r="K285" s="14">
        <f t="shared" si="115"/>
        <v>710</v>
      </c>
      <c r="L285" s="14">
        <f t="shared" si="153"/>
        <v>120</v>
      </c>
      <c r="M285" s="14">
        <f t="shared" si="150"/>
        <v>304</v>
      </c>
      <c r="N285" s="14">
        <f t="shared" si="151"/>
        <v>709</v>
      </c>
      <c r="O285" s="14">
        <v>0</v>
      </c>
      <c r="P285" s="14">
        <f t="shared" si="116"/>
        <v>2155</v>
      </c>
      <c r="Q285" s="14">
        <f t="shared" si="113"/>
        <v>616</v>
      </c>
      <c r="R285" s="14">
        <f t="shared" si="132"/>
        <v>1539</v>
      </c>
      <c r="S285" s="68">
        <f t="shared" si="152"/>
        <v>9384</v>
      </c>
      <c r="T285" s="15">
        <v>111</v>
      </c>
    </row>
    <row r="286" spans="1:20" s="69" customFormat="1" ht="21" customHeight="1" thickBot="1" x14ac:dyDescent="0.35">
      <c r="A286" s="64" t="s">
        <v>649</v>
      </c>
      <c r="B286" s="16" t="s">
        <v>650</v>
      </c>
      <c r="C286" s="16" t="s">
        <v>651</v>
      </c>
      <c r="D286" s="16" t="s">
        <v>420</v>
      </c>
      <c r="E286" s="17" t="s">
        <v>29</v>
      </c>
      <c r="F286" s="17" t="s">
        <v>35</v>
      </c>
      <c r="G286" s="18">
        <v>10000</v>
      </c>
      <c r="H286" s="14">
        <v>0</v>
      </c>
      <c r="I286" s="14">
        <v>25</v>
      </c>
      <c r="J286" s="14">
        <f t="shared" si="114"/>
        <v>287</v>
      </c>
      <c r="K286" s="14">
        <f t="shared" si="115"/>
        <v>710</v>
      </c>
      <c r="L286" s="14">
        <f t="shared" si="153"/>
        <v>120</v>
      </c>
      <c r="M286" s="14">
        <f t="shared" si="150"/>
        <v>304</v>
      </c>
      <c r="N286" s="14">
        <f t="shared" si="151"/>
        <v>709</v>
      </c>
      <c r="O286" s="14">
        <v>0</v>
      </c>
      <c r="P286" s="14">
        <f t="shared" si="116"/>
        <v>2155</v>
      </c>
      <c r="Q286" s="14">
        <f t="shared" si="113"/>
        <v>616</v>
      </c>
      <c r="R286" s="14">
        <f t="shared" si="132"/>
        <v>1539</v>
      </c>
      <c r="S286" s="68">
        <f t="shared" si="152"/>
        <v>9384</v>
      </c>
      <c r="T286" s="15">
        <v>111</v>
      </c>
    </row>
    <row r="287" spans="1:20" s="69" customFormat="1" ht="21" customHeight="1" thickBot="1" x14ac:dyDescent="0.35">
      <c r="A287" s="64" t="s">
        <v>652</v>
      </c>
      <c r="B287" s="16" t="s">
        <v>653</v>
      </c>
      <c r="C287" s="16" t="s">
        <v>651</v>
      </c>
      <c r="D287" s="16" t="s">
        <v>654</v>
      </c>
      <c r="E287" s="17" t="s">
        <v>34</v>
      </c>
      <c r="F287" s="17" t="s">
        <v>35</v>
      </c>
      <c r="G287" s="18">
        <v>10000</v>
      </c>
      <c r="H287" s="14">
        <v>0</v>
      </c>
      <c r="I287" s="14">
        <v>25</v>
      </c>
      <c r="J287" s="14">
        <f t="shared" si="114"/>
        <v>287</v>
      </c>
      <c r="K287" s="14">
        <f t="shared" si="115"/>
        <v>710</v>
      </c>
      <c r="L287" s="14">
        <f t="shared" si="153"/>
        <v>120</v>
      </c>
      <c r="M287" s="14">
        <f t="shared" si="150"/>
        <v>304</v>
      </c>
      <c r="N287" s="14">
        <f t="shared" si="151"/>
        <v>709</v>
      </c>
      <c r="O287" s="14">
        <v>0</v>
      </c>
      <c r="P287" s="14">
        <f t="shared" si="116"/>
        <v>2155</v>
      </c>
      <c r="Q287" s="14">
        <f t="shared" si="113"/>
        <v>616</v>
      </c>
      <c r="R287" s="14">
        <f t="shared" si="132"/>
        <v>1539</v>
      </c>
      <c r="S287" s="68">
        <f t="shared" si="152"/>
        <v>9384</v>
      </c>
      <c r="T287" s="15">
        <v>111</v>
      </c>
    </row>
    <row r="288" spans="1:20" s="69" customFormat="1" ht="21" customHeight="1" thickBot="1" x14ac:dyDescent="0.35">
      <c r="A288" s="64" t="s">
        <v>655</v>
      </c>
      <c r="B288" s="16" t="s">
        <v>656</v>
      </c>
      <c r="C288" s="16" t="s">
        <v>641</v>
      </c>
      <c r="D288" s="16" t="s">
        <v>187</v>
      </c>
      <c r="E288" s="17" t="s">
        <v>34</v>
      </c>
      <c r="F288" s="17" t="s">
        <v>35</v>
      </c>
      <c r="G288" s="18">
        <v>10000</v>
      </c>
      <c r="H288" s="14">
        <v>0</v>
      </c>
      <c r="I288" s="14">
        <v>25</v>
      </c>
      <c r="J288" s="14">
        <f t="shared" si="114"/>
        <v>287</v>
      </c>
      <c r="K288" s="14">
        <f t="shared" si="115"/>
        <v>710</v>
      </c>
      <c r="L288" s="14">
        <f t="shared" si="153"/>
        <v>120</v>
      </c>
      <c r="M288" s="14">
        <f t="shared" si="150"/>
        <v>304</v>
      </c>
      <c r="N288" s="14">
        <f t="shared" si="151"/>
        <v>709</v>
      </c>
      <c r="O288" s="14">
        <v>0</v>
      </c>
      <c r="P288" s="14">
        <f t="shared" si="116"/>
        <v>2155</v>
      </c>
      <c r="Q288" s="14">
        <f t="shared" si="113"/>
        <v>616</v>
      </c>
      <c r="R288" s="14">
        <f t="shared" si="132"/>
        <v>1539</v>
      </c>
      <c r="S288" s="68">
        <f t="shared" si="152"/>
        <v>9384</v>
      </c>
      <c r="T288" s="15">
        <v>111</v>
      </c>
    </row>
    <row r="289" spans="1:20" s="69" customFormat="1" ht="21" customHeight="1" thickBot="1" x14ac:dyDescent="0.35">
      <c r="A289" s="64" t="s">
        <v>657</v>
      </c>
      <c r="B289" s="16" t="s">
        <v>658</v>
      </c>
      <c r="C289" s="16" t="s">
        <v>641</v>
      </c>
      <c r="D289" s="16" t="s">
        <v>187</v>
      </c>
      <c r="E289" s="17" t="s">
        <v>29</v>
      </c>
      <c r="F289" s="17" t="s">
        <v>35</v>
      </c>
      <c r="G289" s="18">
        <v>10000</v>
      </c>
      <c r="H289" s="14">
        <v>0</v>
      </c>
      <c r="I289" s="14">
        <v>25</v>
      </c>
      <c r="J289" s="14">
        <f t="shared" si="114"/>
        <v>287</v>
      </c>
      <c r="K289" s="14">
        <f t="shared" si="115"/>
        <v>710</v>
      </c>
      <c r="L289" s="14">
        <f t="shared" si="153"/>
        <v>120</v>
      </c>
      <c r="M289" s="14">
        <f t="shared" si="150"/>
        <v>304</v>
      </c>
      <c r="N289" s="14">
        <f t="shared" si="151"/>
        <v>709</v>
      </c>
      <c r="O289" s="14">
        <v>0</v>
      </c>
      <c r="P289" s="14">
        <f t="shared" si="116"/>
        <v>2155</v>
      </c>
      <c r="Q289" s="14">
        <f t="shared" si="113"/>
        <v>616</v>
      </c>
      <c r="R289" s="14">
        <f t="shared" si="132"/>
        <v>1539</v>
      </c>
      <c r="S289" s="68">
        <f t="shared" si="152"/>
        <v>9384</v>
      </c>
      <c r="T289" s="15">
        <v>111</v>
      </c>
    </row>
    <row r="290" spans="1:20" s="69" customFormat="1" ht="21" thickBot="1" x14ac:dyDescent="0.35">
      <c r="A290" s="64" t="s">
        <v>659</v>
      </c>
      <c r="B290" s="16" t="s">
        <v>660</v>
      </c>
      <c r="C290" s="16" t="s">
        <v>661</v>
      </c>
      <c r="D290" s="16" t="s">
        <v>455</v>
      </c>
      <c r="E290" s="17" t="s">
        <v>29</v>
      </c>
      <c r="F290" s="17" t="s">
        <v>40</v>
      </c>
      <c r="G290" s="18">
        <v>31500</v>
      </c>
      <c r="H290" s="14">
        <v>0</v>
      </c>
      <c r="I290" s="14">
        <v>25</v>
      </c>
      <c r="J290" s="14">
        <f t="shared" si="114"/>
        <v>904.05</v>
      </c>
      <c r="K290" s="14">
        <f t="shared" si="115"/>
        <v>2236.5</v>
      </c>
      <c r="L290" s="14">
        <f t="shared" si="153"/>
        <v>378</v>
      </c>
      <c r="M290" s="14">
        <f t="shared" si="150"/>
        <v>957.6</v>
      </c>
      <c r="N290" s="14">
        <f t="shared" si="151"/>
        <v>2233.3500000000004</v>
      </c>
      <c r="O290" s="14">
        <v>0</v>
      </c>
      <c r="P290" s="14">
        <f t="shared" si="116"/>
        <v>6734.5000000000009</v>
      </c>
      <c r="Q290" s="14">
        <f t="shared" si="113"/>
        <v>1886.65</v>
      </c>
      <c r="R290" s="14">
        <f t="shared" si="132"/>
        <v>4847.8500000000004</v>
      </c>
      <c r="S290" s="68">
        <f t="shared" si="152"/>
        <v>29613.35</v>
      </c>
      <c r="T290" s="15">
        <v>111</v>
      </c>
    </row>
    <row r="291" spans="1:20" s="69" customFormat="1" ht="21" customHeight="1" thickBot="1" x14ac:dyDescent="0.35">
      <c r="A291" s="64" t="s">
        <v>662</v>
      </c>
      <c r="B291" s="16" t="s">
        <v>663</v>
      </c>
      <c r="C291" s="16" t="s">
        <v>661</v>
      </c>
      <c r="D291" s="16" t="s">
        <v>187</v>
      </c>
      <c r="E291" s="17" t="s">
        <v>34</v>
      </c>
      <c r="F291" s="17" t="s">
        <v>35</v>
      </c>
      <c r="G291" s="18">
        <v>10000</v>
      </c>
      <c r="H291" s="14">
        <v>0</v>
      </c>
      <c r="I291" s="14">
        <v>25</v>
      </c>
      <c r="J291" s="14">
        <f t="shared" si="114"/>
        <v>287</v>
      </c>
      <c r="K291" s="14">
        <f t="shared" si="115"/>
        <v>710</v>
      </c>
      <c r="L291" s="14">
        <f t="shared" si="153"/>
        <v>120</v>
      </c>
      <c r="M291" s="14">
        <f t="shared" si="150"/>
        <v>304</v>
      </c>
      <c r="N291" s="14">
        <f t="shared" si="151"/>
        <v>709</v>
      </c>
      <c r="O291" s="14">
        <v>0</v>
      </c>
      <c r="P291" s="14">
        <f t="shared" si="116"/>
        <v>2155</v>
      </c>
      <c r="Q291" s="14">
        <f t="shared" si="113"/>
        <v>616</v>
      </c>
      <c r="R291" s="14">
        <f t="shared" si="132"/>
        <v>1539</v>
      </c>
      <c r="S291" s="68">
        <f t="shared" si="152"/>
        <v>9384</v>
      </c>
      <c r="T291" s="15">
        <v>111</v>
      </c>
    </row>
    <row r="292" spans="1:20" s="69" customFormat="1" ht="21" customHeight="1" thickBot="1" x14ac:dyDescent="0.35">
      <c r="A292" s="64" t="s">
        <v>664</v>
      </c>
      <c r="B292" s="16" t="s">
        <v>665</v>
      </c>
      <c r="C292" s="16" t="s">
        <v>661</v>
      </c>
      <c r="D292" s="16" t="s">
        <v>187</v>
      </c>
      <c r="E292" s="17" t="s">
        <v>29</v>
      </c>
      <c r="F292" s="17" t="s">
        <v>35</v>
      </c>
      <c r="G292" s="18">
        <v>10000</v>
      </c>
      <c r="H292" s="14">
        <v>0</v>
      </c>
      <c r="I292" s="14">
        <v>25</v>
      </c>
      <c r="J292" s="14">
        <f t="shared" si="114"/>
        <v>287</v>
      </c>
      <c r="K292" s="14">
        <f t="shared" si="115"/>
        <v>710</v>
      </c>
      <c r="L292" s="14">
        <f t="shared" si="153"/>
        <v>120</v>
      </c>
      <c r="M292" s="14">
        <f t="shared" si="150"/>
        <v>304</v>
      </c>
      <c r="N292" s="14">
        <f t="shared" si="151"/>
        <v>709</v>
      </c>
      <c r="O292" s="14">
        <v>0</v>
      </c>
      <c r="P292" s="14">
        <f t="shared" si="116"/>
        <v>2155</v>
      </c>
      <c r="Q292" s="14">
        <f t="shared" si="113"/>
        <v>616</v>
      </c>
      <c r="R292" s="14">
        <f t="shared" si="132"/>
        <v>1539</v>
      </c>
      <c r="S292" s="68">
        <f t="shared" si="152"/>
        <v>9384</v>
      </c>
      <c r="T292" s="15">
        <v>111</v>
      </c>
    </row>
    <row r="293" spans="1:20" s="69" customFormat="1" ht="21" customHeight="1" thickBot="1" x14ac:dyDescent="0.35">
      <c r="A293" s="64" t="s">
        <v>666</v>
      </c>
      <c r="B293" s="16" t="s">
        <v>667</v>
      </c>
      <c r="C293" s="16" t="s">
        <v>668</v>
      </c>
      <c r="D293" s="16" t="s">
        <v>455</v>
      </c>
      <c r="E293" s="17" t="s">
        <v>34</v>
      </c>
      <c r="F293" s="17" t="s">
        <v>40</v>
      </c>
      <c r="G293" s="18">
        <v>33345.74</v>
      </c>
      <c r="H293" s="14">
        <v>0</v>
      </c>
      <c r="I293" s="14">
        <v>25</v>
      </c>
      <c r="J293" s="14">
        <f>+G293*2.87%</f>
        <v>957.02273799999989</v>
      </c>
      <c r="K293" s="14">
        <f t="shared" si="115"/>
        <v>2367.5500000000002</v>
      </c>
      <c r="L293" s="14">
        <f t="shared" si="153"/>
        <v>400.14887999999996</v>
      </c>
      <c r="M293" s="14">
        <f t="shared" si="150"/>
        <v>1013.7104959999999</v>
      </c>
      <c r="N293" s="14">
        <f t="shared" si="151"/>
        <v>2364.2129660000001</v>
      </c>
      <c r="O293" s="14">
        <v>0</v>
      </c>
      <c r="P293" s="14">
        <f t="shared" si="116"/>
        <v>7127.6450799999993</v>
      </c>
      <c r="Q293" s="14">
        <f>H293+I293+J293+M293+O293</f>
        <v>1995.7332339999998</v>
      </c>
      <c r="R293" s="14">
        <f t="shared" si="132"/>
        <v>5131.911846</v>
      </c>
      <c r="S293" s="68">
        <f t="shared" si="152"/>
        <v>31350.01</v>
      </c>
      <c r="T293" s="15">
        <v>111</v>
      </c>
    </row>
    <row r="294" spans="1:20" s="69" customFormat="1" ht="21" customHeight="1" thickBot="1" x14ac:dyDescent="0.35">
      <c r="A294" s="64" t="s">
        <v>669</v>
      </c>
      <c r="B294" s="16" t="s">
        <v>670</v>
      </c>
      <c r="C294" s="16" t="s">
        <v>668</v>
      </c>
      <c r="D294" s="16" t="s">
        <v>466</v>
      </c>
      <c r="E294" s="17" t="s">
        <v>29</v>
      </c>
      <c r="F294" s="17" t="s">
        <v>35</v>
      </c>
      <c r="G294" s="18">
        <v>10000</v>
      </c>
      <c r="H294" s="14">
        <v>0</v>
      </c>
      <c r="I294" s="14">
        <v>25</v>
      </c>
      <c r="J294" s="14">
        <f t="shared" si="114"/>
        <v>287</v>
      </c>
      <c r="K294" s="14">
        <f t="shared" si="115"/>
        <v>710</v>
      </c>
      <c r="L294" s="14">
        <f t="shared" si="153"/>
        <v>120</v>
      </c>
      <c r="M294" s="14">
        <f t="shared" si="150"/>
        <v>304</v>
      </c>
      <c r="N294" s="14">
        <f t="shared" si="151"/>
        <v>709</v>
      </c>
      <c r="O294" s="14">
        <v>0</v>
      </c>
      <c r="P294" s="14">
        <f t="shared" si="116"/>
        <v>2155</v>
      </c>
      <c r="Q294" s="14">
        <f t="shared" ref="Q294:Q322" si="154">ROUNDUP(H294+I294+J294+M294+O294,2)</f>
        <v>616</v>
      </c>
      <c r="R294" s="14">
        <f t="shared" si="132"/>
        <v>1539</v>
      </c>
      <c r="S294" s="68">
        <f t="shared" si="152"/>
        <v>9384</v>
      </c>
      <c r="T294" s="15">
        <v>111</v>
      </c>
    </row>
    <row r="295" spans="1:20" s="69" customFormat="1" ht="21" customHeight="1" thickBot="1" x14ac:dyDescent="0.35">
      <c r="A295" s="64" t="s">
        <v>671</v>
      </c>
      <c r="B295" s="16" t="s">
        <v>672</v>
      </c>
      <c r="C295" s="16" t="s">
        <v>668</v>
      </c>
      <c r="D295" s="16" t="s">
        <v>420</v>
      </c>
      <c r="E295" s="17" t="s">
        <v>29</v>
      </c>
      <c r="F295" s="17" t="s">
        <v>35</v>
      </c>
      <c r="G295" s="18">
        <v>10000</v>
      </c>
      <c r="H295" s="14">
        <v>0</v>
      </c>
      <c r="I295" s="14">
        <v>25</v>
      </c>
      <c r="J295" s="14">
        <f t="shared" si="114"/>
        <v>287</v>
      </c>
      <c r="K295" s="14">
        <f t="shared" si="115"/>
        <v>710</v>
      </c>
      <c r="L295" s="14">
        <f t="shared" si="153"/>
        <v>120</v>
      </c>
      <c r="M295" s="14">
        <f t="shared" si="150"/>
        <v>304</v>
      </c>
      <c r="N295" s="14">
        <f t="shared" si="151"/>
        <v>709</v>
      </c>
      <c r="O295" s="14">
        <v>0</v>
      </c>
      <c r="P295" s="14">
        <f t="shared" si="116"/>
        <v>2155</v>
      </c>
      <c r="Q295" s="14">
        <f t="shared" si="154"/>
        <v>616</v>
      </c>
      <c r="R295" s="14">
        <f t="shared" si="132"/>
        <v>1539</v>
      </c>
      <c r="S295" s="68">
        <f t="shared" si="152"/>
        <v>9384</v>
      </c>
      <c r="T295" s="15">
        <v>111</v>
      </c>
    </row>
    <row r="296" spans="1:20" s="69" customFormat="1" ht="21" customHeight="1" thickBot="1" x14ac:dyDescent="0.35">
      <c r="A296" s="64" t="s">
        <v>673</v>
      </c>
      <c r="B296" s="16" t="s">
        <v>674</v>
      </c>
      <c r="C296" s="16" t="s">
        <v>668</v>
      </c>
      <c r="D296" s="16" t="s">
        <v>130</v>
      </c>
      <c r="E296" s="17" t="s">
        <v>29</v>
      </c>
      <c r="F296" s="17" t="s">
        <v>35</v>
      </c>
      <c r="G296" s="18">
        <v>10000</v>
      </c>
      <c r="H296" s="14">
        <v>0</v>
      </c>
      <c r="I296" s="14">
        <v>25</v>
      </c>
      <c r="J296" s="14">
        <f t="shared" si="114"/>
        <v>287</v>
      </c>
      <c r="K296" s="14">
        <f t="shared" si="115"/>
        <v>710</v>
      </c>
      <c r="L296" s="14">
        <f t="shared" si="153"/>
        <v>120</v>
      </c>
      <c r="M296" s="14">
        <f t="shared" si="150"/>
        <v>304</v>
      </c>
      <c r="N296" s="14">
        <f t="shared" si="151"/>
        <v>709</v>
      </c>
      <c r="O296" s="14">
        <v>0</v>
      </c>
      <c r="P296" s="14">
        <f t="shared" si="116"/>
        <v>2155</v>
      </c>
      <c r="Q296" s="14">
        <f t="shared" si="154"/>
        <v>616</v>
      </c>
      <c r="R296" s="14">
        <f t="shared" si="132"/>
        <v>1539</v>
      </c>
      <c r="S296" s="68">
        <f t="shared" si="152"/>
        <v>9384</v>
      </c>
      <c r="T296" s="15">
        <v>111</v>
      </c>
    </row>
    <row r="297" spans="1:20" s="69" customFormat="1" ht="21" customHeight="1" thickBot="1" x14ac:dyDescent="0.35">
      <c r="A297" s="64" t="s">
        <v>675</v>
      </c>
      <c r="B297" s="16" t="s">
        <v>676</v>
      </c>
      <c r="C297" s="16" t="s">
        <v>668</v>
      </c>
      <c r="D297" s="16" t="s">
        <v>677</v>
      </c>
      <c r="E297" s="17" t="s">
        <v>29</v>
      </c>
      <c r="F297" s="17" t="s">
        <v>106</v>
      </c>
      <c r="G297" s="18">
        <v>10000</v>
      </c>
      <c r="H297" s="14">
        <v>0</v>
      </c>
      <c r="I297" s="14">
        <v>25</v>
      </c>
      <c r="J297" s="14">
        <f t="shared" si="114"/>
        <v>287</v>
      </c>
      <c r="K297" s="14">
        <f t="shared" si="115"/>
        <v>710</v>
      </c>
      <c r="L297" s="14">
        <f t="shared" si="153"/>
        <v>120</v>
      </c>
      <c r="M297" s="14">
        <f t="shared" si="150"/>
        <v>304</v>
      </c>
      <c r="N297" s="14">
        <f t="shared" si="151"/>
        <v>709</v>
      </c>
      <c r="O297" s="14">
        <v>0</v>
      </c>
      <c r="P297" s="14">
        <f t="shared" ref="P297:P328" si="155">+H297+I297+J297+K297+L297+M297+N297+O297</f>
        <v>2155</v>
      </c>
      <c r="Q297" s="14">
        <f t="shared" si="154"/>
        <v>616</v>
      </c>
      <c r="R297" s="14">
        <f t="shared" si="132"/>
        <v>1539</v>
      </c>
      <c r="S297" s="68">
        <f t="shared" si="152"/>
        <v>9384</v>
      </c>
      <c r="T297" s="15">
        <v>111</v>
      </c>
    </row>
    <row r="298" spans="1:20" s="69" customFormat="1" ht="21" customHeight="1" thickBot="1" x14ac:dyDescent="0.35">
      <c r="A298" s="64" t="s">
        <v>678</v>
      </c>
      <c r="B298" s="16" t="s">
        <v>679</v>
      </c>
      <c r="C298" s="16" t="s">
        <v>668</v>
      </c>
      <c r="D298" s="16" t="s">
        <v>58</v>
      </c>
      <c r="E298" s="17" t="s">
        <v>34</v>
      </c>
      <c r="F298" s="17" t="s">
        <v>35</v>
      </c>
      <c r="G298" s="18">
        <v>10000</v>
      </c>
      <c r="H298" s="14">
        <v>0</v>
      </c>
      <c r="I298" s="14">
        <v>25</v>
      </c>
      <c r="J298" s="14">
        <f t="shared" si="114"/>
        <v>287</v>
      </c>
      <c r="K298" s="14">
        <f t="shared" si="115"/>
        <v>710</v>
      </c>
      <c r="L298" s="14">
        <f t="shared" si="153"/>
        <v>120</v>
      </c>
      <c r="M298" s="14">
        <f t="shared" si="150"/>
        <v>304</v>
      </c>
      <c r="N298" s="14">
        <f t="shared" si="151"/>
        <v>709</v>
      </c>
      <c r="O298" s="14">
        <v>0</v>
      </c>
      <c r="P298" s="14">
        <f t="shared" si="155"/>
        <v>2155</v>
      </c>
      <c r="Q298" s="14">
        <f t="shared" si="154"/>
        <v>616</v>
      </c>
      <c r="R298" s="14">
        <f t="shared" si="132"/>
        <v>1539</v>
      </c>
      <c r="S298" s="68">
        <f t="shared" si="152"/>
        <v>9384</v>
      </c>
      <c r="T298" s="15">
        <v>111</v>
      </c>
    </row>
    <row r="299" spans="1:20" s="69" customFormat="1" ht="21" customHeight="1" thickBot="1" x14ac:dyDescent="0.35">
      <c r="A299" s="64" t="s">
        <v>680</v>
      </c>
      <c r="B299" s="16" t="s">
        <v>681</v>
      </c>
      <c r="C299" s="16" t="s">
        <v>668</v>
      </c>
      <c r="D299" s="16" t="s">
        <v>380</v>
      </c>
      <c r="E299" s="17" t="s">
        <v>29</v>
      </c>
      <c r="F299" s="17" t="s">
        <v>35</v>
      </c>
      <c r="G299" s="18">
        <v>10000</v>
      </c>
      <c r="H299" s="14">
        <v>0</v>
      </c>
      <c r="I299" s="14">
        <v>25</v>
      </c>
      <c r="J299" s="14">
        <f t="shared" si="114"/>
        <v>287</v>
      </c>
      <c r="K299" s="14">
        <f t="shared" si="115"/>
        <v>710</v>
      </c>
      <c r="L299" s="14">
        <f t="shared" si="153"/>
        <v>120</v>
      </c>
      <c r="M299" s="14">
        <f t="shared" si="150"/>
        <v>304</v>
      </c>
      <c r="N299" s="14">
        <f t="shared" si="151"/>
        <v>709</v>
      </c>
      <c r="O299" s="14">
        <v>0</v>
      </c>
      <c r="P299" s="14">
        <f t="shared" si="155"/>
        <v>2155</v>
      </c>
      <c r="Q299" s="14">
        <f t="shared" si="154"/>
        <v>616</v>
      </c>
      <c r="R299" s="14">
        <f t="shared" si="132"/>
        <v>1539</v>
      </c>
      <c r="S299" s="68">
        <f t="shared" si="152"/>
        <v>9384</v>
      </c>
      <c r="T299" s="15">
        <v>111</v>
      </c>
    </row>
    <row r="300" spans="1:20" s="69" customFormat="1" ht="21" customHeight="1" thickBot="1" x14ac:dyDescent="0.35">
      <c r="A300" s="64" t="s">
        <v>682</v>
      </c>
      <c r="B300" s="16" t="s">
        <v>683</v>
      </c>
      <c r="C300" s="16" t="s">
        <v>668</v>
      </c>
      <c r="D300" s="16" t="s">
        <v>187</v>
      </c>
      <c r="E300" s="17" t="s">
        <v>29</v>
      </c>
      <c r="F300" s="17" t="s">
        <v>44</v>
      </c>
      <c r="G300" s="18">
        <v>10000</v>
      </c>
      <c r="H300" s="14">
        <v>0</v>
      </c>
      <c r="I300" s="14">
        <v>25</v>
      </c>
      <c r="J300" s="14">
        <f t="shared" si="114"/>
        <v>287</v>
      </c>
      <c r="K300" s="14">
        <f t="shared" si="115"/>
        <v>710</v>
      </c>
      <c r="L300" s="14">
        <f t="shared" si="153"/>
        <v>120</v>
      </c>
      <c r="M300" s="14">
        <f t="shared" si="150"/>
        <v>304</v>
      </c>
      <c r="N300" s="14">
        <f t="shared" si="151"/>
        <v>709</v>
      </c>
      <c r="O300" s="14">
        <v>0</v>
      </c>
      <c r="P300" s="14">
        <f t="shared" si="155"/>
        <v>2155</v>
      </c>
      <c r="Q300" s="14">
        <f t="shared" si="154"/>
        <v>616</v>
      </c>
      <c r="R300" s="14">
        <f t="shared" si="132"/>
        <v>1539</v>
      </c>
      <c r="S300" s="68">
        <f t="shared" si="152"/>
        <v>9384</v>
      </c>
      <c r="T300" s="15">
        <v>111</v>
      </c>
    </row>
    <row r="301" spans="1:20" s="69" customFormat="1" ht="21" customHeight="1" thickBot="1" x14ac:dyDescent="0.35">
      <c r="A301" s="64" t="s">
        <v>684</v>
      </c>
      <c r="B301" s="16" t="s">
        <v>685</v>
      </c>
      <c r="C301" s="16" t="s">
        <v>668</v>
      </c>
      <c r="D301" s="16" t="s">
        <v>490</v>
      </c>
      <c r="E301" s="17" t="s">
        <v>34</v>
      </c>
      <c r="F301" s="17" t="s">
        <v>106</v>
      </c>
      <c r="G301" s="18">
        <v>10000</v>
      </c>
      <c r="H301" s="14">
        <v>0</v>
      </c>
      <c r="I301" s="14">
        <v>25</v>
      </c>
      <c r="J301" s="14">
        <f t="shared" si="114"/>
        <v>287</v>
      </c>
      <c r="K301" s="14">
        <f t="shared" si="115"/>
        <v>710</v>
      </c>
      <c r="L301" s="14">
        <f t="shared" si="153"/>
        <v>120</v>
      </c>
      <c r="M301" s="14">
        <f t="shared" si="150"/>
        <v>304</v>
      </c>
      <c r="N301" s="14">
        <f t="shared" si="151"/>
        <v>709</v>
      </c>
      <c r="O301" s="14">
        <v>0</v>
      </c>
      <c r="P301" s="14">
        <f t="shared" si="155"/>
        <v>2155</v>
      </c>
      <c r="Q301" s="14">
        <f t="shared" si="154"/>
        <v>616</v>
      </c>
      <c r="R301" s="14">
        <f t="shared" si="132"/>
        <v>1539</v>
      </c>
      <c r="S301" s="68">
        <f t="shared" si="152"/>
        <v>9384</v>
      </c>
      <c r="T301" s="15">
        <v>111</v>
      </c>
    </row>
    <row r="302" spans="1:20" s="69" customFormat="1" ht="21" customHeight="1" thickBot="1" x14ac:dyDescent="0.35">
      <c r="A302" s="64" t="s">
        <v>686</v>
      </c>
      <c r="B302" s="16" t="s">
        <v>687</v>
      </c>
      <c r="C302" s="16" t="s">
        <v>668</v>
      </c>
      <c r="D302" s="16" t="s">
        <v>482</v>
      </c>
      <c r="E302" s="17" t="s">
        <v>29</v>
      </c>
      <c r="F302" s="17" t="s">
        <v>106</v>
      </c>
      <c r="G302" s="18">
        <v>10000</v>
      </c>
      <c r="H302" s="14">
        <v>0</v>
      </c>
      <c r="I302" s="14">
        <v>25</v>
      </c>
      <c r="J302" s="14">
        <f t="shared" si="114"/>
        <v>287</v>
      </c>
      <c r="K302" s="14">
        <f t="shared" si="115"/>
        <v>710</v>
      </c>
      <c r="L302" s="14">
        <f t="shared" si="153"/>
        <v>120</v>
      </c>
      <c r="M302" s="14">
        <f t="shared" si="150"/>
        <v>304</v>
      </c>
      <c r="N302" s="14">
        <f t="shared" si="151"/>
        <v>709</v>
      </c>
      <c r="O302" s="14">
        <v>0</v>
      </c>
      <c r="P302" s="14">
        <f t="shared" si="155"/>
        <v>2155</v>
      </c>
      <c r="Q302" s="14">
        <f t="shared" si="154"/>
        <v>616</v>
      </c>
      <c r="R302" s="14">
        <f t="shared" si="132"/>
        <v>1539</v>
      </c>
      <c r="S302" s="68">
        <f t="shared" si="152"/>
        <v>9384</v>
      </c>
      <c r="T302" s="15">
        <v>111</v>
      </c>
    </row>
    <row r="303" spans="1:20" s="69" customFormat="1" ht="21" customHeight="1" thickBot="1" x14ac:dyDescent="0.35">
      <c r="A303" s="64" t="s">
        <v>688</v>
      </c>
      <c r="B303" s="16" t="s">
        <v>689</v>
      </c>
      <c r="C303" s="16" t="s">
        <v>668</v>
      </c>
      <c r="D303" s="16" t="s">
        <v>482</v>
      </c>
      <c r="E303" s="17" t="s">
        <v>34</v>
      </c>
      <c r="F303" s="17" t="s">
        <v>106</v>
      </c>
      <c r="G303" s="18">
        <v>10000</v>
      </c>
      <c r="H303" s="14">
        <v>0</v>
      </c>
      <c r="I303" s="14">
        <v>25</v>
      </c>
      <c r="J303" s="14">
        <f t="shared" si="114"/>
        <v>287</v>
      </c>
      <c r="K303" s="14">
        <f t="shared" si="115"/>
        <v>710</v>
      </c>
      <c r="L303" s="14">
        <f t="shared" si="153"/>
        <v>120</v>
      </c>
      <c r="M303" s="14">
        <f t="shared" si="150"/>
        <v>304</v>
      </c>
      <c r="N303" s="14">
        <f t="shared" si="151"/>
        <v>709</v>
      </c>
      <c r="O303" s="14">
        <v>0</v>
      </c>
      <c r="P303" s="14">
        <f t="shared" si="155"/>
        <v>2155</v>
      </c>
      <c r="Q303" s="14">
        <f t="shared" si="154"/>
        <v>616</v>
      </c>
      <c r="R303" s="14">
        <f t="shared" si="132"/>
        <v>1539</v>
      </c>
      <c r="S303" s="68">
        <f t="shared" si="152"/>
        <v>9384</v>
      </c>
      <c r="T303" s="15">
        <v>111</v>
      </c>
    </row>
    <row r="304" spans="1:20" s="69" customFormat="1" ht="21" customHeight="1" thickBot="1" x14ac:dyDescent="0.35">
      <c r="A304" s="64" t="s">
        <v>690</v>
      </c>
      <c r="B304" s="16" t="s">
        <v>691</v>
      </c>
      <c r="C304" s="16" t="s">
        <v>668</v>
      </c>
      <c r="D304" s="16" t="s">
        <v>692</v>
      </c>
      <c r="E304" s="17" t="s">
        <v>34</v>
      </c>
      <c r="F304" s="17" t="s">
        <v>35</v>
      </c>
      <c r="G304" s="18">
        <v>10000</v>
      </c>
      <c r="H304" s="14">
        <v>0</v>
      </c>
      <c r="I304" s="14">
        <v>25</v>
      </c>
      <c r="J304" s="14">
        <f t="shared" si="114"/>
        <v>287</v>
      </c>
      <c r="K304" s="14">
        <f t="shared" si="115"/>
        <v>710</v>
      </c>
      <c r="L304" s="14">
        <f t="shared" si="153"/>
        <v>120</v>
      </c>
      <c r="M304" s="14">
        <f t="shared" si="150"/>
        <v>304</v>
      </c>
      <c r="N304" s="14">
        <f t="shared" si="151"/>
        <v>709</v>
      </c>
      <c r="O304" s="14">
        <v>0</v>
      </c>
      <c r="P304" s="14">
        <f t="shared" si="155"/>
        <v>2155</v>
      </c>
      <c r="Q304" s="14">
        <f t="shared" si="154"/>
        <v>616</v>
      </c>
      <c r="R304" s="14">
        <f t="shared" si="132"/>
        <v>1539</v>
      </c>
      <c r="S304" s="68">
        <f t="shared" si="152"/>
        <v>9384</v>
      </c>
      <c r="T304" s="15">
        <v>111</v>
      </c>
    </row>
    <row r="305" spans="1:20" s="69" customFormat="1" ht="21" customHeight="1" thickBot="1" x14ac:dyDescent="0.35">
      <c r="A305" s="64" t="s">
        <v>693</v>
      </c>
      <c r="B305" s="16" t="s">
        <v>694</v>
      </c>
      <c r="C305" s="16" t="s">
        <v>668</v>
      </c>
      <c r="D305" s="16" t="s">
        <v>187</v>
      </c>
      <c r="E305" s="17" t="s">
        <v>29</v>
      </c>
      <c r="F305" s="17" t="s">
        <v>35</v>
      </c>
      <c r="G305" s="18">
        <v>10000</v>
      </c>
      <c r="H305" s="14">
        <v>0</v>
      </c>
      <c r="I305" s="14">
        <v>25</v>
      </c>
      <c r="J305" s="14">
        <f t="shared" si="114"/>
        <v>287</v>
      </c>
      <c r="K305" s="14">
        <f t="shared" si="115"/>
        <v>710</v>
      </c>
      <c r="L305" s="14">
        <f t="shared" si="153"/>
        <v>120</v>
      </c>
      <c r="M305" s="14">
        <f t="shared" si="150"/>
        <v>304</v>
      </c>
      <c r="N305" s="14">
        <f t="shared" si="151"/>
        <v>709</v>
      </c>
      <c r="O305" s="14">
        <v>0</v>
      </c>
      <c r="P305" s="14">
        <f t="shared" si="155"/>
        <v>2155</v>
      </c>
      <c r="Q305" s="14">
        <f t="shared" si="154"/>
        <v>616</v>
      </c>
      <c r="R305" s="14">
        <f t="shared" si="132"/>
        <v>1539</v>
      </c>
      <c r="S305" s="68">
        <f t="shared" si="152"/>
        <v>9384</v>
      </c>
      <c r="T305" s="15">
        <v>111</v>
      </c>
    </row>
    <row r="306" spans="1:20" s="69" customFormat="1" ht="21" customHeight="1" thickBot="1" x14ac:dyDescent="0.35">
      <c r="A306" s="64" t="s">
        <v>695</v>
      </c>
      <c r="B306" s="16" t="s">
        <v>696</v>
      </c>
      <c r="C306" s="16" t="s">
        <v>668</v>
      </c>
      <c r="D306" s="16" t="s">
        <v>490</v>
      </c>
      <c r="E306" s="17" t="s">
        <v>29</v>
      </c>
      <c r="F306" s="17" t="s">
        <v>106</v>
      </c>
      <c r="G306" s="18">
        <v>10000</v>
      </c>
      <c r="H306" s="14">
        <v>0</v>
      </c>
      <c r="I306" s="14">
        <v>25</v>
      </c>
      <c r="J306" s="14">
        <f t="shared" si="114"/>
        <v>287</v>
      </c>
      <c r="K306" s="14">
        <f t="shared" si="115"/>
        <v>710</v>
      </c>
      <c r="L306" s="14">
        <f t="shared" si="153"/>
        <v>120</v>
      </c>
      <c r="M306" s="14">
        <f t="shared" si="150"/>
        <v>304</v>
      </c>
      <c r="N306" s="14">
        <f t="shared" si="151"/>
        <v>709</v>
      </c>
      <c r="O306" s="14">
        <v>0</v>
      </c>
      <c r="P306" s="14">
        <f t="shared" si="155"/>
        <v>2155</v>
      </c>
      <c r="Q306" s="14">
        <f t="shared" si="154"/>
        <v>616</v>
      </c>
      <c r="R306" s="14">
        <f t="shared" si="132"/>
        <v>1539</v>
      </c>
      <c r="S306" s="68">
        <f t="shared" si="152"/>
        <v>9384</v>
      </c>
      <c r="T306" s="15">
        <v>111</v>
      </c>
    </row>
    <row r="307" spans="1:20" s="69" customFormat="1" ht="21" customHeight="1" thickBot="1" x14ac:dyDescent="0.35">
      <c r="A307" s="64" t="s">
        <v>697</v>
      </c>
      <c r="B307" s="16" t="s">
        <v>698</v>
      </c>
      <c r="C307" s="16" t="s">
        <v>668</v>
      </c>
      <c r="D307" s="16" t="s">
        <v>490</v>
      </c>
      <c r="E307" s="17" t="s">
        <v>29</v>
      </c>
      <c r="F307" s="17" t="s">
        <v>106</v>
      </c>
      <c r="G307" s="18">
        <v>10000</v>
      </c>
      <c r="H307" s="14">
        <v>0</v>
      </c>
      <c r="I307" s="14">
        <v>25</v>
      </c>
      <c r="J307" s="14">
        <f t="shared" si="114"/>
        <v>287</v>
      </c>
      <c r="K307" s="14">
        <f t="shared" si="115"/>
        <v>710</v>
      </c>
      <c r="L307" s="14">
        <f t="shared" si="153"/>
        <v>120</v>
      </c>
      <c r="M307" s="14">
        <f t="shared" si="150"/>
        <v>304</v>
      </c>
      <c r="N307" s="14">
        <f t="shared" si="151"/>
        <v>709</v>
      </c>
      <c r="O307" s="14">
        <v>0</v>
      </c>
      <c r="P307" s="14">
        <f t="shared" si="155"/>
        <v>2155</v>
      </c>
      <c r="Q307" s="14">
        <f t="shared" si="154"/>
        <v>616</v>
      </c>
      <c r="R307" s="14">
        <f t="shared" si="132"/>
        <v>1539</v>
      </c>
      <c r="S307" s="68">
        <f t="shared" si="152"/>
        <v>9384</v>
      </c>
      <c r="T307" s="15">
        <v>111</v>
      </c>
    </row>
    <row r="308" spans="1:20" s="69" customFormat="1" ht="21" customHeight="1" thickBot="1" x14ac:dyDescent="0.35">
      <c r="A308" s="64" t="s">
        <v>699</v>
      </c>
      <c r="B308" s="16" t="s">
        <v>700</v>
      </c>
      <c r="C308" s="16" t="s">
        <v>668</v>
      </c>
      <c r="D308" s="16" t="s">
        <v>490</v>
      </c>
      <c r="E308" s="17" t="s">
        <v>29</v>
      </c>
      <c r="F308" s="17" t="s">
        <v>106</v>
      </c>
      <c r="G308" s="18">
        <v>10000</v>
      </c>
      <c r="H308" s="14">
        <v>0</v>
      </c>
      <c r="I308" s="14">
        <v>25</v>
      </c>
      <c r="J308" s="14">
        <f t="shared" si="114"/>
        <v>287</v>
      </c>
      <c r="K308" s="14">
        <f t="shared" si="115"/>
        <v>710</v>
      </c>
      <c r="L308" s="14">
        <f t="shared" si="153"/>
        <v>120</v>
      </c>
      <c r="M308" s="14">
        <f t="shared" si="150"/>
        <v>304</v>
      </c>
      <c r="N308" s="14">
        <f t="shared" si="151"/>
        <v>709</v>
      </c>
      <c r="O308" s="14">
        <v>0</v>
      </c>
      <c r="P308" s="14">
        <f t="shared" si="155"/>
        <v>2155</v>
      </c>
      <c r="Q308" s="14">
        <f t="shared" si="154"/>
        <v>616</v>
      </c>
      <c r="R308" s="14">
        <f t="shared" si="132"/>
        <v>1539</v>
      </c>
      <c r="S308" s="68">
        <f t="shared" si="152"/>
        <v>9384</v>
      </c>
      <c r="T308" s="15">
        <v>111</v>
      </c>
    </row>
    <row r="309" spans="1:20" s="69" customFormat="1" ht="21" customHeight="1" thickBot="1" x14ac:dyDescent="0.35">
      <c r="A309" s="64" t="s">
        <v>701</v>
      </c>
      <c r="B309" s="16" t="s">
        <v>702</v>
      </c>
      <c r="C309" s="16" t="s">
        <v>668</v>
      </c>
      <c r="D309" s="16" t="s">
        <v>490</v>
      </c>
      <c r="E309" s="17" t="s">
        <v>29</v>
      </c>
      <c r="F309" s="17" t="s">
        <v>106</v>
      </c>
      <c r="G309" s="18">
        <v>10000</v>
      </c>
      <c r="H309" s="14">
        <v>0</v>
      </c>
      <c r="I309" s="14">
        <v>25</v>
      </c>
      <c r="J309" s="14">
        <f t="shared" si="114"/>
        <v>287</v>
      </c>
      <c r="K309" s="14">
        <f t="shared" si="115"/>
        <v>710</v>
      </c>
      <c r="L309" s="14">
        <f t="shared" si="153"/>
        <v>120</v>
      </c>
      <c r="M309" s="14">
        <f t="shared" si="150"/>
        <v>304</v>
      </c>
      <c r="N309" s="14">
        <f t="shared" si="151"/>
        <v>709</v>
      </c>
      <c r="O309" s="14">
        <v>0</v>
      </c>
      <c r="P309" s="14">
        <f t="shared" si="155"/>
        <v>2155</v>
      </c>
      <c r="Q309" s="14">
        <f t="shared" si="154"/>
        <v>616</v>
      </c>
      <c r="R309" s="14">
        <f t="shared" si="132"/>
        <v>1539</v>
      </c>
      <c r="S309" s="68">
        <f t="shared" si="152"/>
        <v>9384</v>
      </c>
      <c r="T309" s="15">
        <v>111</v>
      </c>
    </row>
    <row r="310" spans="1:20" s="69" customFormat="1" ht="21" customHeight="1" thickBot="1" x14ac:dyDescent="0.35">
      <c r="A310" s="64" t="s">
        <v>703</v>
      </c>
      <c r="B310" s="16" t="s">
        <v>704</v>
      </c>
      <c r="C310" s="16" t="s">
        <v>668</v>
      </c>
      <c r="D310" s="16" t="s">
        <v>490</v>
      </c>
      <c r="E310" s="17" t="s">
        <v>29</v>
      </c>
      <c r="F310" s="17" t="s">
        <v>106</v>
      </c>
      <c r="G310" s="18">
        <v>10000</v>
      </c>
      <c r="H310" s="14">
        <v>0</v>
      </c>
      <c r="I310" s="14">
        <v>25</v>
      </c>
      <c r="J310" s="14">
        <f t="shared" si="114"/>
        <v>287</v>
      </c>
      <c r="K310" s="14">
        <f t="shared" si="115"/>
        <v>710</v>
      </c>
      <c r="L310" s="14">
        <f t="shared" si="153"/>
        <v>120</v>
      </c>
      <c r="M310" s="14">
        <f t="shared" si="150"/>
        <v>304</v>
      </c>
      <c r="N310" s="14">
        <f t="shared" si="151"/>
        <v>709</v>
      </c>
      <c r="O310" s="14">
        <v>0</v>
      </c>
      <c r="P310" s="14">
        <f t="shared" si="155"/>
        <v>2155</v>
      </c>
      <c r="Q310" s="14">
        <f t="shared" si="154"/>
        <v>616</v>
      </c>
      <c r="R310" s="14">
        <f t="shared" si="132"/>
        <v>1539</v>
      </c>
      <c r="S310" s="68">
        <f t="shared" si="152"/>
        <v>9384</v>
      </c>
      <c r="T310" s="15">
        <v>111</v>
      </c>
    </row>
    <row r="311" spans="1:20" s="69" customFormat="1" ht="21" customHeight="1" thickBot="1" x14ac:dyDescent="0.35">
      <c r="A311" s="64" t="s">
        <v>705</v>
      </c>
      <c r="B311" s="16" t="s">
        <v>706</v>
      </c>
      <c r="C311" s="16" t="s">
        <v>668</v>
      </c>
      <c r="D311" s="16" t="s">
        <v>490</v>
      </c>
      <c r="E311" s="17" t="s">
        <v>29</v>
      </c>
      <c r="F311" s="17" t="s">
        <v>106</v>
      </c>
      <c r="G311" s="18">
        <v>10000</v>
      </c>
      <c r="H311" s="14">
        <v>0</v>
      </c>
      <c r="I311" s="14">
        <v>25</v>
      </c>
      <c r="J311" s="14">
        <f t="shared" si="114"/>
        <v>287</v>
      </c>
      <c r="K311" s="14">
        <f t="shared" si="115"/>
        <v>710</v>
      </c>
      <c r="L311" s="14">
        <f t="shared" si="153"/>
        <v>120</v>
      </c>
      <c r="M311" s="14">
        <f t="shared" si="150"/>
        <v>304</v>
      </c>
      <c r="N311" s="14">
        <f t="shared" si="151"/>
        <v>709</v>
      </c>
      <c r="O311" s="14">
        <v>0</v>
      </c>
      <c r="P311" s="14">
        <f t="shared" si="155"/>
        <v>2155</v>
      </c>
      <c r="Q311" s="14">
        <f t="shared" si="154"/>
        <v>616</v>
      </c>
      <c r="R311" s="14">
        <f t="shared" si="132"/>
        <v>1539</v>
      </c>
      <c r="S311" s="68">
        <f t="shared" si="152"/>
        <v>9384</v>
      </c>
      <c r="T311" s="15">
        <v>111</v>
      </c>
    </row>
    <row r="312" spans="1:20" s="69" customFormat="1" ht="21" customHeight="1" thickBot="1" x14ac:dyDescent="0.35">
      <c r="A312" s="64" t="s">
        <v>707</v>
      </c>
      <c r="B312" s="16" t="s">
        <v>708</v>
      </c>
      <c r="C312" s="16" t="s">
        <v>668</v>
      </c>
      <c r="D312" s="16" t="s">
        <v>709</v>
      </c>
      <c r="E312" s="17" t="s">
        <v>29</v>
      </c>
      <c r="F312" s="17" t="s">
        <v>35</v>
      </c>
      <c r="G312" s="18">
        <v>10000</v>
      </c>
      <c r="H312" s="14">
        <v>0</v>
      </c>
      <c r="I312" s="14">
        <v>25</v>
      </c>
      <c r="J312" s="14">
        <f t="shared" si="114"/>
        <v>287</v>
      </c>
      <c r="K312" s="14">
        <f t="shared" si="115"/>
        <v>710</v>
      </c>
      <c r="L312" s="14">
        <f t="shared" si="153"/>
        <v>120</v>
      </c>
      <c r="M312" s="14">
        <f t="shared" si="150"/>
        <v>304</v>
      </c>
      <c r="N312" s="14">
        <f t="shared" si="151"/>
        <v>709</v>
      </c>
      <c r="O312" s="14">
        <v>0</v>
      </c>
      <c r="P312" s="14">
        <f t="shared" si="155"/>
        <v>2155</v>
      </c>
      <c r="Q312" s="14">
        <f t="shared" si="154"/>
        <v>616</v>
      </c>
      <c r="R312" s="14">
        <f t="shared" si="132"/>
        <v>1539</v>
      </c>
      <c r="S312" s="68">
        <f t="shared" si="152"/>
        <v>9384</v>
      </c>
      <c r="T312" s="15">
        <v>111</v>
      </c>
    </row>
    <row r="313" spans="1:20" s="69" customFormat="1" ht="21" customHeight="1" thickBot="1" x14ac:dyDescent="0.35">
      <c r="A313" s="64" t="s">
        <v>710</v>
      </c>
      <c r="B313" s="16" t="s">
        <v>711</v>
      </c>
      <c r="C313" s="16" t="s">
        <v>668</v>
      </c>
      <c r="D313" s="16" t="s">
        <v>187</v>
      </c>
      <c r="E313" s="17" t="s">
        <v>29</v>
      </c>
      <c r="F313" s="17" t="s">
        <v>35</v>
      </c>
      <c r="G313" s="18">
        <v>10000</v>
      </c>
      <c r="H313" s="14">
        <v>0</v>
      </c>
      <c r="I313" s="14">
        <v>25</v>
      </c>
      <c r="J313" s="14">
        <f t="shared" si="114"/>
        <v>287</v>
      </c>
      <c r="K313" s="14">
        <f t="shared" si="115"/>
        <v>710</v>
      </c>
      <c r="L313" s="14">
        <f t="shared" si="153"/>
        <v>120</v>
      </c>
      <c r="M313" s="14">
        <f t="shared" si="150"/>
        <v>304</v>
      </c>
      <c r="N313" s="14">
        <f t="shared" si="151"/>
        <v>709</v>
      </c>
      <c r="O313" s="14">
        <v>0</v>
      </c>
      <c r="P313" s="14">
        <f t="shared" si="155"/>
        <v>2155</v>
      </c>
      <c r="Q313" s="14">
        <f t="shared" si="154"/>
        <v>616</v>
      </c>
      <c r="R313" s="14">
        <f t="shared" si="132"/>
        <v>1539</v>
      </c>
      <c r="S313" s="68">
        <f t="shared" si="152"/>
        <v>9384</v>
      </c>
      <c r="T313" s="15">
        <v>111</v>
      </c>
    </row>
    <row r="314" spans="1:20" s="69" customFormat="1" ht="21" customHeight="1" thickBot="1" x14ac:dyDescent="0.35">
      <c r="A314" s="64" t="s">
        <v>977</v>
      </c>
      <c r="B314" s="16" t="s">
        <v>978</v>
      </c>
      <c r="C314" s="16" t="s">
        <v>712</v>
      </c>
      <c r="D314" s="16" t="s">
        <v>979</v>
      </c>
      <c r="E314" s="17" t="s">
        <v>29</v>
      </c>
      <c r="F314" s="17" t="s">
        <v>35</v>
      </c>
      <c r="G314" s="18">
        <v>31500</v>
      </c>
      <c r="H314" s="14">
        <v>0</v>
      </c>
      <c r="I314" s="14">
        <v>25</v>
      </c>
      <c r="J314" s="14">
        <f>ROUNDUP(G314*2.87%,2)</f>
        <v>904.05</v>
      </c>
      <c r="K314" s="14">
        <f>ROUNDUP(G314*7.1%,2)</f>
        <v>2236.5</v>
      </c>
      <c r="L314" s="14">
        <f>+G314*1.2%</f>
        <v>378</v>
      </c>
      <c r="M314" s="14">
        <f>+G314*3.04%</f>
        <v>957.6</v>
      </c>
      <c r="N314" s="14">
        <f>+G314*7.09%</f>
        <v>2233.3500000000004</v>
      </c>
      <c r="O314" s="14">
        <v>0</v>
      </c>
      <c r="P314" s="14">
        <f>+H314+I314+J314+K314+L314+M314+N314+O314</f>
        <v>6734.5000000000009</v>
      </c>
      <c r="Q314" s="14">
        <f>ROUNDUP(H314+I314+J314+M314+O314,2)</f>
        <v>1886.65</v>
      </c>
      <c r="R314" s="14">
        <f>+K314+L314+N314</f>
        <v>4847.8500000000004</v>
      </c>
      <c r="S314" s="68">
        <f>ROUNDUP(G314-Q314,2)</f>
        <v>29613.35</v>
      </c>
      <c r="T314" s="15">
        <v>111</v>
      </c>
    </row>
    <row r="315" spans="1:20" s="69" customFormat="1" ht="21" customHeight="1" thickBot="1" x14ac:dyDescent="0.35">
      <c r="A315" s="64" t="s">
        <v>713</v>
      </c>
      <c r="B315" s="16" t="s">
        <v>714</v>
      </c>
      <c r="C315" s="16" t="s">
        <v>712</v>
      </c>
      <c r="D315" s="16" t="s">
        <v>187</v>
      </c>
      <c r="E315" s="17" t="s">
        <v>29</v>
      </c>
      <c r="F315" s="17" t="s">
        <v>35</v>
      </c>
      <c r="G315" s="18">
        <v>10000</v>
      </c>
      <c r="H315" s="14">
        <v>0</v>
      </c>
      <c r="I315" s="14">
        <v>25</v>
      </c>
      <c r="J315" s="14">
        <f t="shared" si="114"/>
        <v>287</v>
      </c>
      <c r="K315" s="14">
        <f t="shared" si="115"/>
        <v>710</v>
      </c>
      <c r="L315" s="14">
        <f t="shared" si="153"/>
        <v>120</v>
      </c>
      <c r="M315" s="14">
        <f t="shared" si="150"/>
        <v>304</v>
      </c>
      <c r="N315" s="14">
        <f t="shared" si="151"/>
        <v>709</v>
      </c>
      <c r="O315" s="14">
        <v>0</v>
      </c>
      <c r="P315" s="14">
        <f t="shared" si="155"/>
        <v>2155</v>
      </c>
      <c r="Q315" s="14">
        <f t="shared" si="154"/>
        <v>616</v>
      </c>
      <c r="R315" s="14">
        <f t="shared" si="132"/>
        <v>1539</v>
      </c>
      <c r="S315" s="68">
        <f t="shared" si="152"/>
        <v>9384</v>
      </c>
      <c r="T315" s="15">
        <v>111</v>
      </c>
    </row>
    <row r="316" spans="1:20" s="69" customFormat="1" ht="21" customHeight="1" thickBot="1" x14ac:dyDescent="0.35">
      <c r="A316" s="64" t="s">
        <v>715</v>
      </c>
      <c r="B316" s="16" t="s">
        <v>716</v>
      </c>
      <c r="C316" s="16" t="s">
        <v>712</v>
      </c>
      <c r="D316" s="16" t="s">
        <v>58</v>
      </c>
      <c r="E316" s="17" t="s">
        <v>34</v>
      </c>
      <c r="F316" s="17" t="s">
        <v>35</v>
      </c>
      <c r="G316" s="18">
        <v>10000</v>
      </c>
      <c r="H316" s="14">
        <v>0</v>
      </c>
      <c r="I316" s="14">
        <v>25</v>
      </c>
      <c r="J316" s="14">
        <f t="shared" si="114"/>
        <v>287</v>
      </c>
      <c r="K316" s="14">
        <f t="shared" si="115"/>
        <v>710</v>
      </c>
      <c r="L316" s="14">
        <f t="shared" si="153"/>
        <v>120</v>
      </c>
      <c r="M316" s="14">
        <f t="shared" si="150"/>
        <v>304</v>
      </c>
      <c r="N316" s="14">
        <f t="shared" si="151"/>
        <v>709</v>
      </c>
      <c r="O316" s="14">
        <v>0</v>
      </c>
      <c r="P316" s="14">
        <f t="shared" si="155"/>
        <v>2155</v>
      </c>
      <c r="Q316" s="14">
        <f t="shared" si="154"/>
        <v>616</v>
      </c>
      <c r="R316" s="14">
        <f t="shared" si="132"/>
        <v>1539</v>
      </c>
      <c r="S316" s="68">
        <f t="shared" si="152"/>
        <v>9384</v>
      </c>
      <c r="T316" s="15">
        <v>111</v>
      </c>
    </row>
    <row r="317" spans="1:20" s="69" customFormat="1" ht="21" customHeight="1" thickBot="1" x14ac:dyDescent="0.35">
      <c r="A317" s="64" t="s">
        <v>717</v>
      </c>
      <c r="B317" s="16" t="s">
        <v>718</v>
      </c>
      <c r="C317" s="16" t="s">
        <v>712</v>
      </c>
      <c r="D317" s="16" t="s">
        <v>187</v>
      </c>
      <c r="E317" s="17" t="s">
        <v>34</v>
      </c>
      <c r="F317" s="17" t="s">
        <v>35</v>
      </c>
      <c r="G317" s="18">
        <v>10000</v>
      </c>
      <c r="H317" s="14">
        <v>0</v>
      </c>
      <c r="I317" s="14">
        <v>25</v>
      </c>
      <c r="J317" s="14">
        <f t="shared" si="114"/>
        <v>287</v>
      </c>
      <c r="K317" s="14">
        <f t="shared" si="115"/>
        <v>710</v>
      </c>
      <c r="L317" s="14">
        <f t="shared" si="153"/>
        <v>120</v>
      </c>
      <c r="M317" s="14">
        <f t="shared" si="150"/>
        <v>304</v>
      </c>
      <c r="N317" s="14">
        <f t="shared" si="151"/>
        <v>709</v>
      </c>
      <c r="O317" s="14">
        <v>0</v>
      </c>
      <c r="P317" s="14">
        <f t="shared" si="155"/>
        <v>2155</v>
      </c>
      <c r="Q317" s="14">
        <f t="shared" si="154"/>
        <v>616</v>
      </c>
      <c r="R317" s="14">
        <f t="shared" si="132"/>
        <v>1539</v>
      </c>
      <c r="S317" s="68">
        <f t="shared" si="152"/>
        <v>9384</v>
      </c>
      <c r="T317" s="15">
        <v>111</v>
      </c>
    </row>
    <row r="318" spans="1:20" s="69" customFormat="1" ht="21" customHeight="1" thickBot="1" x14ac:dyDescent="0.35">
      <c r="A318" s="64" t="s">
        <v>719</v>
      </c>
      <c r="B318" s="16" t="s">
        <v>720</v>
      </c>
      <c r="C318" s="16" t="s">
        <v>712</v>
      </c>
      <c r="D318" s="16" t="s">
        <v>339</v>
      </c>
      <c r="E318" s="17" t="s">
        <v>34</v>
      </c>
      <c r="F318" s="17" t="s">
        <v>35</v>
      </c>
      <c r="G318" s="18">
        <v>10000</v>
      </c>
      <c r="H318" s="14">
        <v>0</v>
      </c>
      <c r="I318" s="14">
        <v>25</v>
      </c>
      <c r="J318" s="14">
        <f t="shared" si="114"/>
        <v>287</v>
      </c>
      <c r="K318" s="14">
        <f t="shared" si="115"/>
        <v>710</v>
      </c>
      <c r="L318" s="14">
        <f t="shared" si="153"/>
        <v>120</v>
      </c>
      <c r="M318" s="14">
        <f t="shared" si="150"/>
        <v>304</v>
      </c>
      <c r="N318" s="14">
        <f t="shared" si="151"/>
        <v>709</v>
      </c>
      <c r="O318" s="14">
        <v>0</v>
      </c>
      <c r="P318" s="14">
        <f t="shared" si="155"/>
        <v>2155</v>
      </c>
      <c r="Q318" s="14">
        <f t="shared" si="154"/>
        <v>616</v>
      </c>
      <c r="R318" s="14">
        <f t="shared" si="132"/>
        <v>1539</v>
      </c>
      <c r="S318" s="68">
        <f t="shared" si="152"/>
        <v>9384</v>
      </c>
      <c r="T318" s="15">
        <v>111</v>
      </c>
    </row>
    <row r="319" spans="1:20" s="69" customFormat="1" ht="21" customHeight="1" thickBot="1" x14ac:dyDescent="0.35">
      <c r="A319" s="64" t="s">
        <v>721</v>
      </c>
      <c r="B319" s="16" t="s">
        <v>722</v>
      </c>
      <c r="C319" s="16" t="s">
        <v>712</v>
      </c>
      <c r="D319" s="16" t="s">
        <v>187</v>
      </c>
      <c r="E319" s="17" t="s">
        <v>34</v>
      </c>
      <c r="F319" s="17" t="s">
        <v>35</v>
      </c>
      <c r="G319" s="18">
        <v>10000</v>
      </c>
      <c r="H319" s="14">
        <v>0</v>
      </c>
      <c r="I319" s="14">
        <v>25</v>
      </c>
      <c r="J319" s="14">
        <f t="shared" si="114"/>
        <v>287</v>
      </c>
      <c r="K319" s="14">
        <f t="shared" si="115"/>
        <v>710</v>
      </c>
      <c r="L319" s="14">
        <f t="shared" si="153"/>
        <v>120</v>
      </c>
      <c r="M319" s="14">
        <f t="shared" si="150"/>
        <v>304</v>
      </c>
      <c r="N319" s="14">
        <f t="shared" si="151"/>
        <v>709</v>
      </c>
      <c r="O319" s="14">
        <v>0</v>
      </c>
      <c r="P319" s="14">
        <f t="shared" si="155"/>
        <v>2155</v>
      </c>
      <c r="Q319" s="14">
        <f t="shared" si="154"/>
        <v>616</v>
      </c>
      <c r="R319" s="14">
        <f t="shared" si="132"/>
        <v>1539</v>
      </c>
      <c r="S319" s="68">
        <f t="shared" si="152"/>
        <v>9384</v>
      </c>
      <c r="T319" s="15">
        <v>111</v>
      </c>
    </row>
    <row r="320" spans="1:20" s="69" customFormat="1" ht="21" customHeight="1" thickBot="1" x14ac:dyDescent="0.35">
      <c r="A320" s="64" t="s">
        <v>723</v>
      </c>
      <c r="B320" s="16" t="s">
        <v>724</v>
      </c>
      <c r="C320" s="16" t="s">
        <v>712</v>
      </c>
      <c r="D320" s="16" t="s">
        <v>420</v>
      </c>
      <c r="E320" s="17" t="s">
        <v>34</v>
      </c>
      <c r="F320" s="17" t="s">
        <v>35</v>
      </c>
      <c r="G320" s="18">
        <v>10000</v>
      </c>
      <c r="H320" s="14">
        <v>0</v>
      </c>
      <c r="I320" s="14">
        <v>25</v>
      </c>
      <c r="J320" s="14">
        <f t="shared" si="114"/>
        <v>287</v>
      </c>
      <c r="K320" s="14">
        <f t="shared" si="115"/>
        <v>710</v>
      </c>
      <c r="L320" s="14">
        <f t="shared" si="153"/>
        <v>120</v>
      </c>
      <c r="M320" s="14">
        <f t="shared" si="150"/>
        <v>304</v>
      </c>
      <c r="N320" s="14">
        <f t="shared" si="151"/>
        <v>709</v>
      </c>
      <c r="O320" s="14">
        <v>0</v>
      </c>
      <c r="P320" s="14">
        <f t="shared" si="155"/>
        <v>2155</v>
      </c>
      <c r="Q320" s="14">
        <f t="shared" si="154"/>
        <v>616</v>
      </c>
      <c r="R320" s="14">
        <f t="shared" si="132"/>
        <v>1539</v>
      </c>
      <c r="S320" s="68">
        <f t="shared" si="152"/>
        <v>9384</v>
      </c>
      <c r="T320" s="15">
        <v>111</v>
      </c>
    </row>
    <row r="321" spans="1:20" s="69" customFormat="1" ht="21" customHeight="1" thickBot="1" x14ac:dyDescent="0.35">
      <c r="A321" s="64" t="s">
        <v>725</v>
      </c>
      <c r="B321" s="16" t="s">
        <v>726</v>
      </c>
      <c r="C321" s="16" t="s">
        <v>712</v>
      </c>
      <c r="D321" s="16" t="s">
        <v>130</v>
      </c>
      <c r="E321" s="17" t="s">
        <v>29</v>
      </c>
      <c r="F321" s="17" t="s">
        <v>35</v>
      </c>
      <c r="G321" s="18">
        <v>15000</v>
      </c>
      <c r="H321" s="14">
        <v>0</v>
      </c>
      <c r="I321" s="14">
        <v>25</v>
      </c>
      <c r="J321" s="14">
        <f t="shared" ref="J321:J323" si="156">ROUNDUP(G321*2.87%,2)</f>
        <v>430.5</v>
      </c>
      <c r="K321" s="14">
        <f t="shared" ref="K321:K323" si="157">ROUNDUP(G321*7.1%,2)</f>
        <v>1065</v>
      </c>
      <c r="L321" s="14">
        <f t="shared" ref="L321:L323" si="158">+G321*1.2%</f>
        <v>180</v>
      </c>
      <c r="M321" s="14">
        <f t="shared" ref="M321:M323" si="159">+G321*3.04%</f>
        <v>456</v>
      </c>
      <c r="N321" s="14">
        <f t="shared" ref="N321:N323" si="160">+G321*7.09%</f>
        <v>1063.5</v>
      </c>
      <c r="O321" s="14">
        <v>0</v>
      </c>
      <c r="P321" s="14">
        <f t="shared" si="155"/>
        <v>3220</v>
      </c>
      <c r="Q321" s="14">
        <f t="shared" si="154"/>
        <v>911.5</v>
      </c>
      <c r="R321" s="14">
        <f t="shared" ref="R321:R323" si="161">+K321+L321+N321</f>
        <v>2308.5</v>
      </c>
      <c r="S321" s="68">
        <f t="shared" ref="S321:S323" si="162">ROUNDUP(G321-Q321,2)</f>
        <v>14088.5</v>
      </c>
      <c r="T321" s="15">
        <v>111</v>
      </c>
    </row>
    <row r="322" spans="1:20" s="69" customFormat="1" ht="21" customHeight="1" thickBot="1" x14ac:dyDescent="0.35">
      <c r="A322" s="64" t="s">
        <v>934</v>
      </c>
      <c r="B322" s="16" t="s">
        <v>935</v>
      </c>
      <c r="C322" s="16" t="s">
        <v>712</v>
      </c>
      <c r="D322" s="16" t="s">
        <v>130</v>
      </c>
      <c r="E322" s="17" t="s">
        <v>34</v>
      </c>
      <c r="F322" s="17" t="s">
        <v>35</v>
      </c>
      <c r="G322" s="18">
        <v>13125</v>
      </c>
      <c r="H322" s="14">
        <v>0</v>
      </c>
      <c r="I322" s="14">
        <v>25</v>
      </c>
      <c r="J322" s="14">
        <f t="shared" si="156"/>
        <v>376.69</v>
      </c>
      <c r="K322" s="14">
        <f t="shared" si="157"/>
        <v>931.88</v>
      </c>
      <c r="L322" s="14">
        <f t="shared" si="158"/>
        <v>157.5</v>
      </c>
      <c r="M322" s="14">
        <f t="shared" si="159"/>
        <v>399</v>
      </c>
      <c r="N322" s="14">
        <f t="shared" si="160"/>
        <v>930.56250000000011</v>
      </c>
      <c r="O322" s="14">
        <v>0</v>
      </c>
      <c r="P322" s="14">
        <f t="shared" si="155"/>
        <v>2820.6325000000002</v>
      </c>
      <c r="Q322" s="14">
        <f t="shared" si="154"/>
        <v>800.69</v>
      </c>
      <c r="R322" s="14">
        <f t="shared" si="161"/>
        <v>2019.9425000000001</v>
      </c>
      <c r="S322" s="68">
        <f t="shared" si="162"/>
        <v>12324.31</v>
      </c>
      <c r="T322" s="15">
        <v>111</v>
      </c>
    </row>
    <row r="323" spans="1:20" s="69" customFormat="1" ht="21" customHeight="1" thickBot="1" x14ac:dyDescent="0.35">
      <c r="A323" s="64" t="s">
        <v>932</v>
      </c>
      <c r="B323" s="16" t="s">
        <v>933</v>
      </c>
      <c r="C323" s="16" t="s">
        <v>712</v>
      </c>
      <c r="D323" s="16" t="s">
        <v>130</v>
      </c>
      <c r="E323" s="17" t="s">
        <v>34</v>
      </c>
      <c r="F323" s="17" t="s">
        <v>35</v>
      </c>
      <c r="G323" s="18">
        <v>13125</v>
      </c>
      <c r="H323" s="14">
        <v>0</v>
      </c>
      <c r="I323" s="14">
        <v>25</v>
      </c>
      <c r="J323" s="14">
        <f t="shared" si="156"/>
        <v>376.69</v>
      </c>
      <c r="K323" s="14">
        <f t="shared" si="157"/>
        <v>931.88</v>
      </c>
      <c r="L323" s="14">
        <f t="shared" si="158"/>
        <v>157.5</v>
      </c>
      <c r="M323" s="14">
        <f t="shared" si="159"/>
        <v>399</v>
      </c>
      <c r="N323" s="14">
        <f t="shared" si="160"/>
        <v>930.56250000000011</v>
      </c>
      <c r="O323" s="14">
        <v>0</v>
      </c>
      <c r="P323" s="14">
        <f t="shared" ref="P323" si="163">+H323+I323+J323+K323+L323+M323+N323+O323</f>
        <v>2820.6325000000002</v>
      </c>
      <c r="Q323" s="14">
        <f t="shared" ref="Q323" si="164">ROUNDUP(H323+I323+J323+M323+O323,2)</f>
        <v>800.69</v>
      </c>
      <c r="R323" s="14">
        <f t="shared" si="161"/>
        <v>2019.9425000000001</v>
      </c>
      <c r="S323" s="68">
        <f t="shared" si="162"/>
        <v>12324.31</v>
      </c>
      <c r="T323" s="15">
        <v>111</v>
      </c>
    </row>
    <row r="324" spans="1:20" s="69" customFormat="1" ht="21" customHeight="1" thickBot="1" x14ac:dyDescent="0.35">
      <c r="A324" s="64" t="s">
        <v>727</v>
      </c>
      <c r="B324" s="16" t="s">
        <v>728</v>
      </c>
      <c r="C324" s="16" t="s">
        <v>729</v>
      </c>
      <c r="D324" s="16" t="s">
        <v>455</v>
      </c>
      <c r="E324" s="17" t="s">
        <v>29</v>
      </c>
      <c r="F324" s="17" t="s">
        <v>40</v>
      </c>
      <c r="G324" s="18">
        <v>33345.74</v>
      </c>
      <c r="H324" s="14">
        <v>0</v>
      </c>
      <c r="I324" s="14">
        <v>25</v>
      </c>
      <c r="J324" s="14">
        <f>G324*2.87%</f>
        <v>957.02273799999989</v>
      </c>
      <c r="K324" s="14">
        <f t="shared" si="115"/>
        <v>2367.5500000000002</v>
      </c>
      <c r="L324" s="14">
        <f t="shared" si="153"/>
        <v>400.14887999999996</v>
      </c>
      <c r="M324" s="14">
        <f t="shared" si="150"/>
        <v>1013.7104959999999</v>
      </c>
      <c r="N324" s="14">
        <f t="shared" si="151"/>
        <v>2364.2129660000001</v>
      </c>
      <c r="O324" s="14">
        <v>2072.1999999999998</v>
      </c>
      <c r="P324" s="14">
        <f t="shared" si="155"/>
        <v>9199.8450799999991</v>
      </c>
      <c r="Q324" s="14">
        <f>H324+I324+J324+M324+O324</f>
        <v>4067.9332339999996</v>
      </c>
      <c r="R324" s="14">
        <f t="shared" si="132"/>
        <v>5131.911846</v>
      </c>
      <c r="S324" s="68">
        <f t="shared" si="152"/>
        <v>29277.809999999998</v>
      </c>
      <c r="T324" s="15">
        <v>111</v>
      </c>
    </row>
    <row r="325" spans="1:20" s="69" customFormat="1" ht="21" customHeight="1" thickBot="1" x14ac:dyDescent="0.35">
      <c r="A325" s="64" t="s">
        <v>730</v>
      </c>
      <c r="B325" s="16" t="s">
        <v>731</v>
      </c>
      <c r="C325" s="16" t="s">
        <v>729</v>
      </c>
      <c r="D325" s="16" t="s">
        <v>67</v>
      </c>
      <c r="E325" s="17" t="s">
        <v>29</v>
      </c>
      <c r="F325" s="17" t="s">
        <v>35</v>
      </c>
      <c r="G325" s="18">
        <v>11000</v>
      </c>
      <c r="H325" s="14">
        <v>0</v>
      </c>
      <c r="I325" s="14">
        <v>25</v>
      </c>
      <c r="J325" s="14">
        <f t="shared" si="114"/>
        <v>315.7</v>
      </c>
      <c r="K325" s="14">
        <f t="shared" si="115"/>
        <v>781</v>
      </c>
      <c r="L325" s="14">
        <f t="shared" si="153"/>
        <v>132</v>
      </c>
      <c r="M325" s="14">
        <f t="shared" si="150"/>
        <v>334.4</v>
      </c>
      <c r="N325" s="14">
        <f t="shared" si="151"/>
        <v>779.90000000000009</v>
      </c>
      <c r="O325" s="14">
        <v>0</v>
      </c>
      <c r="P325" s="14">
        <f t="shared" si="155"/>
        <v>2368</v>
      </c>
      <c r="Q325" s="14">
        <f t="shared" ref="Q325:Q350" si="165">ROUNDUP(H325+I325+J325+M325+O325,2)</f>
        <v>675.1</v>
      </c>
      <c r="R325" s="14">
        <f t="shared" si="132"/>
        <v>1692.9</v>
      </c>
      <c r="S325" s="68">
        <f t="shared" si="152"/>
        <v>10324.9</v>
      </c>
      <c r="T325" s="15">
        <v>111</v>
      </c>
    </row>
    <row r="326" spans="1:20" s="69" customFormat="1" ht="21" customHeight="1" thickBot="1" x14ac:dyDescent="0.35">
      <c r="A326" s="64" t="s">
        <v>732</v>
      </c>
      <c r="B326" s="16" t="s">
        <v>733</v>
      </c>
      <c r="C326" s="16" t="s">
        <v>729</v>
      </c>
      <c r="D326" s="16" t="s">
        <v>490</v>
      </c>
      <c r="E326" s="17" t="s">
        <v>29</v>
      </c>
      <c r="F326" s="17" t="s">
        <v>106</v>
      </c>
      <c r="G326" s="18">
        <v>10000</v>
      </c>
      <c r="H326" s="14">
        <v>0</v>
      </c>
      <c r="I326" s="14">
        <v>25</v>
      </c>
      <c r="J326" s="14">
        <f t="shared" si="114"/>
        <v>287</v>
      </c>
      <c r="K326" s="14">
        <f t="shared" si="115"/>
        <v>710</v>
      </c>
      <c r="L326" s="14">
        <f t="shared" si="153"/>
        <v>120</v>
      </c>
      <c r="M326" s="14">
        <f t="shared" si="150"/>
        <v>304</v>
      </c>
      <c r="N326" s="14">
        <f t="shared" si="151"/>
        <v>709</v>
      </c>
      <c r="O326" s="14">
        <v>0</v>
      </c>
      <c r="P326" s="14">
        <f t="shared" si="155"/>
        <v>2155</v>
      </c>
      <c r="Q326" s="14">
        <f t="shared" si="165"/>
        <v>616</v>
      </c>
      <c r="R326" s="14">
        <f t="shared" si="132"/>
        <v>1539</v>
      </c>
      <c r="S326" s="68">
        <f t="shared" si="152"/>
        <v>9384</v>
      </c>
      <c r="T326" s="15">
        <v>111</v>
      </c>
    </row>
    <row r="327" spans="1:20" s="69" customFormat="1" ht="21" customHeight="1" thickBot="1" x14ac:dyDescent="0.35">
      <c r="A327" s="64" t="s">
        <v>734</v>
      </c>
      <c r="B327" s="16" t="s">
        <v>735</v>
      </c>
      <c r="C327" s="16" t="s">
        <v>729</v>
      </c>
      <c r="D327" s="16" t="s">
        <v>58</v>
      </c>
      <c r="E327" s="17" t="s">
        <v>34</v>
      </c>
      <c r="F327" s="17" t="s">
        <v>35</v>
      </c>
      <c r="G327" s="18">
        <v>10000</v>
      </c>
      <c r="H327" s="14">
        <v>0</v>
      </c>
      <c r="I327" s="14">
        <v>25</v>
      </c>
      <c r="J327" s="14">
        <f t="shared" si="114"/>
        <v>287</v>
      </c>
      <c r="K327" s="14">
        <f t="shared" si="115"/>
        <v>710</v>
      </c>
      <c r="L327" s="14">
        <f t="shared" si="153"/>
        <v>120</v>
      </c>
      <c r="M327" s="14">
        <f t="shared" si="150"/>
        <v>304</v>
      </c>
      <c r="N327" s="14">
        <f t="shared" si="151"/>
        <v>709</v>
      </c>
      <c r="O327" s="14">
        <v>0</v>
      </c>
      <c r="P327" s="14">
        <f t="shared" si="155"/>
        <v>2155</v>
      </c>
      <c r="Q327" s="14">
        <f t="shared" si="165"/>
        <v>616</v>
      </c>
      <c r="R327" s="14">
        <f t="shared" si="132"/>
        <v>1539</v>
      </c>
      <c r="S327" s="68">
        <f t="shared" si="152"/>
        <v>9384</v>
      </c>
      <c r="T327" s="15">
        <v>111</v>
      </c>
    </row>
    <row r="328" spans="1:20" s="69" customFormat="1" ht="21" customHeight="1" thickBot="1" x14ac:dyDescent="0.35">
      <c r="A328" s="64" t="s">
        <v>736</v>
      </c>
      <c r="B328" s="16" t="s">
        <v>737</v>
      </c>
      <c r="C328" s="16" t="s">
        <v>729</v>
      </c>
      <c r="D328" s="16" t="s">
        <v>187</v>
      </c>
      <c r="E328" s="17" t="s">
        <v>34</v>
      </c>
      <c r="F328" s="17" t="s">
        <v>35</v>
      </c>
      <c r="G328" s="18">
        <v>10000</v>
      </c>
      <c r="H328" s="14">
        <v>0</v>
      </c>
      <c r="I328" s="14">
        <v>25</v>
      </c>
      <c r="J328" s="14">
        <f t="shared" si="114"/>
        <v>287</v>
      </c>
      <c r="K328" s="14">
        <f t="shared" si="115"/>
        <v>710</v>
      </c>
      <c r="L328" s="14">
        <f t="shared" si="153"/>
        <v>120</v>
      </c>
      <c r="M328" s="14">
        <f t="shared" si="150"/>
        <v>304</v>
      </c>
      <c r="N328" s="14">
        <f t="shared" si="151"/>
        <v>709</v>
      </c>
      <c r="O328" s="14">
        <v>0</v>
      </c>
      <c r="P328" s="14">
        <f t="shared" si="155"/>
        <v>2155</v>
      </c>
      <c r="Q328" s="14">
        <f t="shared" si="165"/>
        <v>616</v>
      </c>
      <c r="R328" s="14">
        <f t="shared" si="132"/>
        <v>1539</v>
      </c>
      <c r="S328" s="68">
        <f t="shared" si="152"/>
        <v>9384</v>
      </c>
      <c r="T328" s="15">
        <v>111</v>
      </c>
    </row>
    <row r="329" spans="1:20" s="69" customFormat="1" ht="21" customHeight="1" thickBot="1" x14ac:dyDescent="0.35">
      <c r="A329" s="64" t="s">
        <v>738</v>
      </c>
      <c r="B329" s="16" t="s">
        <v>739</v>
      </c>
      <c r="C329" s="16" t="s">
        <v>729</v>
      </c>
      <c r="D329" s="16" t="s">
        <v>187</v>
      </c>
      <c r="E329" s="17" t="s">
        <v>29</v>
      </c>
      <c r="F329" s="17" t="s">
        <v>35</v>
      </c>
      <c r="G329" s="18">
        <v>10000</v>
      </c>
      <c r="H329" s="14">
        <v>0</v>
      </c>
      <c r="I329" s="14">
        <v>25</v>
      </c>
      <c r="J329" s="14">
        <f t="shared" si="114"/>
        <v>287</v>
      </c>
      <c r="K329" s="14">
        <f t="shared" si="115"/>
        <v>710</v>
      </c>
      <c r="L329" s="14">
        <f t="shared" si="153"/>
        <v>120</v>
      </c>
      <c r="M329" s="14">
        <f t="shared" si="150"/>
        <v>304</v>
      </c>
      <c r="N329" s="14">
        <f t="shared" si="151"/>
        <v>709</v>
      </c>
      <c r="O329" s="14">
        <v>0</v>
      </c>
      <c r="P329" s="14">
        <f t="shared" ref="P329:P359" si="166">+H329+I329+J329+K329+L329+M329+N329+O329</f>
        <v>2155</v>
      </c>
      <c r="Q329" s="14">
        <f t="shared" si="165"/>
        <v>616</v>
      </c>
      <c r="R329" s="14">
        <f t="shared" si="132"/>
        <v>1539</v>
      </c>
      <c r="S329" s="68">
        <f t="shared" si="152"/>
        <v>9384</v>
      </c>
      <c r="T329" s="15">
        <v>111</v>
      </c>
    </row>
    <row r="330" spans="1:20" s="69" customFormat="1" ht="21" customHeight="1" thickBot="1" x14ac:dyDescent="0.35">
      <c r="A330" s="64" t="s">
        <v>740</v>
      </c>
      <c r="B330" s="16" t="s">
        <v>741</v>
      </c>
      <c r="C330" s="16" t="s">
        <v>729</v>
      </c>
      <c r="D330" s="16" t="s">
        <v>490</v>
      </c>
      <c r="E330" s="17" t="s">
        <v>29</v>
      </c>
      <c r="F330" s="17" t="s">
        <v>106</v>
      </c>
      <c r="G330" s="18">
        <v>13200</v>
      </c>
      <c r="H330" s="14">
        <v>0</v>
      </c>
      <c r="I330" s="14">
        <v>25</v>
      </c>
      <c r="J330" s="14">
        <f t="shared" si="114"/>
        <v>378.84</v>
      </c>
      <c r="K330" s="14">
        <f t="shared" si="115"/>
        <v>937.2</v>
      </c>
      <c r="L330" s="14">
        <f t="shared" si="153"/>
        <v>158.4</v>
      </c>
      <c r="M330" s="14">
        <f t="shared" si="150"/>
        <v>401.28</v>
      </c>
      <c r="N330" s="14">
        <f t="shared" si="151"/>
        <v>935.88000000000011</v>
      </c>
      <c r="O330" s="14">
        <v>0</v>
      </c>
      <c r="P330" s="14">
        <f t="shared" si="166"/>
        <v>2836.6000000000004</v>
      </c>
      <c r="Q330" s="14">
        <f t="shared" si="165"/>
        <v>805.12</v>
      </c>
      <c r="R330" s="14">
        <f t="shared" si="132"/>
        <v>2031.4800000000002</v>
      </c>
      <c r="S330" s="68">
        <f t="shared" si="152"/>
        <v>12394.88</v>
      </c>
      <c r="T330" s="15">
        <v>111</v>
      </c>
    </row>
    <row r="331" spans="1:20" s="69" customFormat="1" ht="21" customHeight="1" thickBot="1" x14ac:dyDescent="0.35">
      <c r="A331" s="64" t="s">
        <v>742</v>
      </c>
      <c r="B331" s="16" t="s">
        <v>743</v>
      </c>
      <c r="C331" s="16" t="s">
        <v>729</v>
      </c>
      <c r="D331" s="16" t="s">
        <v>744</v>
      </c>
      <c r="E331" s="17" t="s">
        <v>29</v>
      </c>
      <c r="F331" s="17" t="s">
        <v>35</v>
      </c>
      <c r="G331" s="18">
        <v>11000</v>
      </c>
      <c r="H331" s="14">
        <v>0</v>
      </c>
      <c r="I331" s="14">
        <v>25</v>
      </c>
      <c r="J331" s="14">
        <f t="shared" si="114"/>
        <v>315.7</v>
      </c>
      <c r="K331" s="14">
        <f t="shared" si="115"/>
        <v>781</v>
      </c>
      <c r="L331" s="14">
        <f t="shared" si="153"/>
        <v>132</v>
      </c>
      <c r="M331" s="14">
        <f t="shared" si="150"/>
        <v>334.4</v>
      </c>
      <c r="N331" s="14">
        <f t="shared" si="151"/>
        <v>779.90000000000009</v>
      </c>
      <c r="O331" s="14">
        <v>0</v>
      </c>
      <c r="P331" s="14">
        <f t="shared" si="166"/>
        <v>2368</v>
      </c>
      <c r="Q331" s="14">
        <f t="shared" si="165"/>
        <v>675.1</v>
      </c>
      <c r="R331" s="14">
        <f t="shared" si="132"/>
        <v>1692.9</v>
      </c>
      <c r="S331" s="68">
        <f t="shared" si="152"/>
        <v>10324.9</v>
      </c>
      <c r="T331" s="15">
        <v>111</v>
      </c>
    </row>
    <row r="332" spans="1:20" s="69" customFormat="1" ht="21" customHeight="1" thickBot="1" x14ac:dyDescent="0.35">
      <c r="A332" s="64" t="s">
        <v>745</v>
      </c>
      <c r="B332" s="16" t="s">
        <v>746</v>
      </c>
      <c r="C332" s="16" t="s">
        <v>729</v>
      </c>
      <c r="D332" s="16" t="s">
        <v>187</v>
      </c>
      <c r="E332" s="17" t="s">
        <v>34</v>
      </c>
      <c r="F332" s="17" t="s">
        <v>35</v>
      </c>
      <c r="G332" s="18">
        <v>10000</v>
      </c>
      <c r="H332" s="14">
        <v>0</v>
      </c>
      <c r="I332" s="14">
        <v>25</v>
      </c>
      <c r="J332" s="14">
        <f t="shared" si="114"/>
        <v>287</v>
      </c>
      <c r="K332" s="14">
        <f t="shared" si="115"/>
        <v>710</v>
      </c>
      <c r="L332" s="14">
        <f t="shared" si="153"/>
        <v>120</v>
      </c>
      <c r="M332" s="14">
        <f t="shared" si="150"/>
        <v>304</v>
      </c>
      <c r="N332" s="14">
        <f t="shared" si="151"/>
        <v>709</v>
      </c>
      <c r="O332" s="14">
        <v>0</v>
      </c>
      <c r="P332" s="14">
        <f t="shared" si="166"/>
        <v>2155</v>
      </c>
      <c r="Q332" s="14">
        <f t="shared" si="165"/>
        <v>616</v>
      </c>
      <c r="R332" s="14">
        <f t="shared" si="132"/>
        <v>1539</v>
      </c>
      <c r="S332" s="68">
        <f t="shared" si="152"/>
        <v>9384</v>
      </c>
      <c r="T332" s="15">
        <v>111</v>
      </c>
    </row>
    <row r="333" spans="1:20" s="69" customFormat="1" ht="21" customHeight="1" thickBot="1" x14ac:dyDescent="0.35">
      <c r="A333" s="64" t="s">
        <v>747</v>
      </c>
      <c r="B333" s="16" t="s">
        <v>748</v>
      </c>
      <c r="C333" s="16" t="s">
        <v>729</v>
      </c>
      <c r="D333" s="16" t="s">
        <v>187</v>
      </c>
      <c r="E333" s="17" t="s">
        <v>29</v>
      </c>
      <c r="F333" s="17" t="s">
        <v>35</v>
      </c>
      <c r="G333" s="18">
        <v>10000</v>
      </c>
      <c r="H333" s="14">
        <v>0</v>
      </c>
      <c r="I333" s="14">
        <v>25</v>
      </c>
      <c r="J333" s="14">
        <f t="shared" si="114"/>
        <v>287</v>
      </c>
      <c r="K333" s="14">
        <f t="shared" si="115"/>
        <v>710</v>
      </c>
      <c r="L333" s="14">
        <f t="shared" si="153"/>
        <v>120</v>
      </c>
      <c r="M333" s="14">
        <f t="shared" si="150"/>
        <v>304</v>
      </c>
      <c r="N333" s="14">
        <f t="shared" si="151"/>
        <v>709</v>
      </c>
      <c r="O333" s="14">
        <v>0</v>
      </c>
      <c r="P333" s="14">
        <f t="shared" si="166"/>
        <v>2155</v>
      </c>
      <c r="Q333" s="14">
        <f t="shared" si="165"/>
        <v>616</v>
      </c>
      <c r="R333" s="14">
        <f t="shared" si="132"/>
        <v>1539</v>
      </c>
      <c r="S333" s="68">
        <f t="shared" si="152"/>
        <v>9384</v>
      </c>
      <c r="T333" s="15">
        <v>111</v>
      </c>
    </row>
    <row r="334" spans="1:20" s="69" customFormat="1" ht="21" customHeight="1" thickBot="1" x14ac:dyDescent="0.35">
      <c r="A334" s="64" t="s">
        <v>749</v>
      </c>
      <c r="B334" s="16" t="s">
        <v>750</v>
      </c>
      <c r="C334" s="16" t="s">
        <v>751</v>
      </c>
      <c r="D334" s="16" t="s">
        <v>455</v>
      </c>
      <c r="E334" s="17" t="s">
        <v>29</v>
      </c>
      <c r="F334" s="17" t="s">
        <v>40</v>
      </c>
      <c r="G334" s="18">
        <v>31500</v>
      </c>
      <c r="H334" s="14">
        <v>0</v>
      </c>
      <c r="I334" s="14">
        <v>25</v>
      </c>
      <c r="J334" s="14">
        <f t="shared" si="114"/>
        <v>904.05</v>
      </c>
      <c r="K334" s="14">
        <f t="shared" si="115"/>
        <v>2236.5</v>
      </c>
      <c r="L334" s="14">
        <f t="shared" si="153"/>
        <v>378</v>
      </c>
      <c r="M334" s="14">
        <f t="shared" si="150"/>
        <v>957.6</v>
      </c>
      <c r="N334" s="14">
        <f t="shared" si="151"/>
        <v>2233.3500000000004</v>
      </c>
      <c r="O334" s="14">
        <v>0</v>
      </c>
      <c r="P334" s="14">
        <f t="shared" si="166"/>
        <v>6734.5000000000009</v>
      </c>
      <c r="Q334" s="14">
        <f t="shared" si="165"/>
        <v>1886.65</v>
      </c>
      <c r="R334" s="14">
        <f t="shared" si="132"/>
        <v>4847.8500000000004</v>
      </c>
      <c r="S334" s="68">
        <f t="shared" si="152"/>
        <v>29613.35</v>
      </c>
      <c r="T334" s="15">
        <v>111</v>
      </c>
    </row>
    <row r="335" spans="1:20" s="69" customFormat="1" ht="21" customHeight="1" thickBot="1" x14ac:dyDescent="0.35">
      <c r="A335" s="64" t="s">
        <v>752</v>
      </c>
      <c r="B335" s="16" t="s">
        <v>753</v>
      </c>
      <c r="C335" s="16" t="s">
        <v>751</v>
      </c>
      <c r="D335" s="16" t="s">
        <v>58</v>
      </c>
      <c r="E335" s="17" t="s">
        <v>34</v>
      </c>
      <c r="F335" s="17" t="s">
        <v>35</v>
      </c>
      <c r="G335" s="18">
        <v>10000</v>
      </c>
      <c r="H335" s="14">
        <v>0</v>
      </c>
      <c r="I335" s="14">
        <v>25</v>
      </c>
      <c r="J335" s="14">
        <f t="shared" si="114"/>
        <v>287</v>
      </c>
      <c r="K335" s="14">
        <f t="shared" si="115"/>
        <v>710</v>
      </c>
      <c r="L335" s="14">
        <f>+G335*1.2%</f>
        <v>120</v>
      </c>
      <c r="M335" s="14">
        <f>+G335*3.04%</f>
        <v>304</v>
      </c>
      <c r="N335" s="14">
        <f>+G335*7.09%</f>
        <v>709</v>
      </c>
      <c r="O335" s="14">
        <v>0</v>
      </c>
      <c r="P335" s="14">
        <f t="shared" si="166"/>
        <v>2155</v>
      </c>
      <c r="Q335" s="14">
        <f t="shared" si="165"/>
        <v>616</v>
      </c>
      <c r="R335" s="14">
        <f>+K335+L335+N335</f>
        <v>1539</v>
      </c>
      <c r="S335" s="68">
        <f t="shared" si="152"/>
        <v>9384</v>
      </c>
      <c r="T335" s="15">
        <v>111</v>
      </c>
    </row>
    <row r="336" spans="1:20" s="69" customFormat="1" ht="21" customHeight="1" thickBot="1" x14ac:dyDescent="0.35">
      <c r="A336" s="64" t="s">
        <v>754</v>
      </c>
      <c r="B336" s="16" t="s">
        <v>755</v>
      </c>
      <c r="C336" s="16" t="s">
        <v>751</v>
      </c>
      <c r="D336" s="16" t="s">
        <v>187</v>
      </c>
      <c r="E336" s="17" t="s">
        <v>29</v>
      </c>
      <c r="F336" s="17" t="s">
        <v>35</v>
      </c>
      <c r="G336" s="18">
        <v>10000</v>
      </c>
      <c r="H336" s="14">
        <v>0</v>
      </c>
      <c r="I336" s="14">
        <v>25</v>
      </c>
      <c r="J336" s="14">
        <f t="shared" ref="J336:J401" si="167">ROUNDUP(G336*2.87%,2)</f>
        <v>287</v>
      </c>
      <c r="K336" s="14">
        <f t="shared" ref="K336:K401" si="168">ROUNDUP(G336*7.1%,2)</f>
        <v>710</v>
      </c>
      <c r="L336" s="14">
        <f>+G336*1.2%</f>
        <v>120</v>
      </c>
      <c r="M336" s="14">
        <f>+G336*3.04%</f>
        <v>304</v>
      </c>
      <c r="N336" s="14">
        <f>+G336*7.09%</f>
        <v>709</v>
      </c>
      <c r="O336" s="14">
        <v>0</v>
      </c>
      <c r="P336" s="14">
        <f t="shared" si="166"/>
        <v>2155</v>
      </c>
      <c r="Q336" s="14">
        <f t="shared" si="165"/>
        <v>616</v>
      </c>
      <c r="R336" s="14">
        <f>+K336+L336+N336</f>
        <v>1539</v>
      </c>
      <c r="S336" s="68">
        <f t="shared" si="152"/>
        <v>9384</v>
      </c>
      <c r="T336" s="15">
        <v>111</v>
      </c>
    </row>
    <row r="337" spans="1:20" s="69" customFormat="1" ht="21" customHeight="1" thickBot="1" x14ac:dyDescent="0.35">
      <c r="A337" s="64" t="s">
        <v>756</v>
      </c>
      <c r="B337" s="16" t="s">
        <v>757</v>
      </c>
      <c r="C337" s="16" t="s">
        <v>751</v>
      </c>
      <c r="D337" s="16" t="s">
        <v>187</v>
      </c>
      <c r="E337" s="17" t="s">
        <v>29</v>
      </c>
      <c r="F337" s="17" t="s">
        <v>35</v>
      </c>
      <c r="G337" s="18">
        <v>10000</v>
      </c>
      <c r="H337" s="14">
        <v>0</v>
      </c>
      <c r="I337" s="14">
        <v>25</v>
      </c>
      <c r="J337" s="14">
        <f t="shared" si="167"/>
        <v>287</v>
      </c>
      <c r="K337" s="14">
        <f t="shared" si="168"/>
        <v>710</v>
      </c>
      <c r="L337" s="14">
        <f t="shared" si="153"/>
        <v>120</v>
      </c>
      <c r="M337" s="14">
        <f t="shared" si="150"/>
        <v>304</v>
      </c>
      <c r="N337" s="14">
        <f t="shared" si="151"/>
        <v>709</v>
      </c>
      <c r="O337" s="14">
        <v>0</v>
      </c>
      <c r="P337" s="14">
        <f t="shared" si="166"/>
        <v>2155</v>
      </c>
      <c r="Q337" s="14">
        <f t="shared" si="165"/>
        <v>616</v>
      </c>
      <c r="R337" s="14">
        <f t="shared" si="132"/>
        <v>1539</v>
      </c>
      <c r="S337" s="68">
        <f t="shared" si="152"/>
        <v>9384</v>
      </c>
      <c r="T337" s="15">
        <v>111</v>
      </c>
    </row>
    <row r="338" spans="1:20" s="69" customFormat="1" ht="21" customHeight="1" thickBot="1" x14ac:dyDescent="0.35">
      <c r="A338" s="64" t="s">
        <v>758</v>
      </c>
      <c r="B338" s="16" t="s">
        <v>759</v>
      </c>
      <c r="C338" s="16" t="s">
        <v>751</v>
      </c>
      <c r="D338" s="16" t="s">
        <v>303</v>
      </c>
      <c r="E338" s="17" t="s">
        <v>29</v>
      </c>
      <c r="F338" s="17" t="s">
        <v>35</v>
      </c>
      <c r="G338" s="18">
        <v>10000</v>
      </c>
      <c r="H338" s="14">
        <v>0</v>
      </c>
      <c r="I338" s="14">
        <v>25</v>
      </c>
      <c r="J338" s="14">
        <f t="shared" si="167"/>
        <v>287</v>
      </c>
      <c r="K338" s="14">
        <f t="shared" si="168"/>
        <v>710</v>
      </c>
      <c r="L338" s="14">
        <f t="shared" si="153"/>
        <v>120</v>
      </c>
      <c r="M338" s="14">
        <f t="shared" si="150"/>
        <v>304</v>
      </c>
      <c r="N338" s="14">
        <f t="shared" si="151"/>
        <v>709</v>
      </c>
      <c r="O338" s="14">
        <v>0</v>
      </c>
      <c r="P338" s="14">
        <f t="shared" si="166"/>
        <v>2155</v>
      </c>
      <c r="Q338" s="14">
        <f t="shared" si="165"/>
        <v>616</v>
      </c>
      <c r="R338" s="14">
        <f t="shared" si="132"/>
        <v>1539</v>
      </c>
      <c r="S338" s="68">
        <f t="shared" si="152"/>
        <v>9384</v>
      </c>
      <c r="T338" s="15">
        <v>111</v>
      </c>
    </row>
    <row r="339" spans="1:20" s="69" customFormat="1" ht="21" customHeight="1" thickBot="1" x14ac:dyDescent="0.35">
      <c r="A339" s="64" t="s">
        <v>70</v>
      </c>
      <c r="B339" s="16" t="s">
        <v>760</v>
      </c>
      <c r="C339" s="16" t="s">
        <v>761</v>
      </c>
      <c r="D339" s="16" t="s">
        <v>455</v>
      </c>
      <c r="E339" s="17" t="s">
        <v>29</v>
      </c>
      <c r="F339" s="17" t="s">
        <v>40</v>
      </c>
      <c r="G339" s="18">
        <v>31500</v>
      </c>
      <c r="H339" s="14">
        <v>0</v>
      </c>
      <c r="I339" s="14">
        <v>25</v>
      </c>
      <c r="J339" s="14">
        <f t="shared" si="167"/>
        <v>904.05</v>
      </c>
      <c r="K339" s="14">
        <f t="shared" si="168"/>
        <v>2236.5</v>
      </c>
      <c r="L339" s="14">
        <f>+G339*1.2%</f>
        <v>378</v>
      </c>
      <c r="M339" s="14">
        <f>+G339*3.04%</f>
        <v>957.6</v>
      </c>
      <c r="N339" s="14">
        <f>+G339*7.09%</f>
        <v>2233.3500000000004</v>
      </c>
      <c r="O339" s="14">
        <v>0</v>
      </c>
      <c r="P339" s="14">
        <f t="shared" si="166"/>
        <v>6734.5000000000009</v>
      </c>
      <c r="Q339" s="14">
        <f t="shared" si="165"/>
        <v>1886.65</v>
      </c>
      <c r="R339" s="14">
        <f>+K339+L339+N339</f>
        <v>4847.8500000000004</v>
      </c>
      <c r="S339" s="68">
        <f t="shared" si="152"/>
        <v>29613.35</v>
      </c>
      <c r="T339" s="15">
        <v>111</v>
      </c>
    </row>
    <row r="340" spans="1:20" s="69" customFormat="1" ht="21" customHeight="1" thickBot="1" x14ac:dyDescent="0.35">
      <c r="A340" s="64" t="s">
        <v>762</v>
      </c>
      <c r="B340" s="16" t="s">
        <v>763</v>
      </c>
      <c r="C340" s="16" t="s">
        <v>761</v>
      </c>
      <c r="D340" s="16" t="s">
        <v>58</v>
      </c>
      <c r="E340" s="17" t="s">
        <v>34</v>
      </c>
      <c r="F340" s="17" t="s">
        <v>44</v>
      </c>
      <c r="G340" s="18">
        <v>10000</v>
      </c>
      <c r="H340" s="14">
        <v>0</v>
      </c>
      <c r="I340" s="14">
        <v>25</v>
      </c>
      <c r="J340" s="14">
        <f t="shared" si="167"/>
        <v>287</v>
      </c>
      <c r="K340" s="14">
        <f t="shared" si="168"/>
        <v>710</v>
      </c>
      <c r="L340" s="14">
        <f t="shared" si="153"/>
        <v>120</v>
      </c>
      <c r="M340" s="14">
        <f t="shared" si="150"/>
        <v>304</v>
      </c>
      <c r="N340" s="14">
        <f t="shared" si="151"/>
        <v>709</v>
      </c>
      <c r="O340" s="14">
        <v>0</v>
      </c>
      <c r="P340" s="14">
        <f t="shared" si="166"/>
        <v>2155</v>
      </c>
      <c r="Q340" s="14">
        <f t="shared" si="165"/>
        <v>616</v>
      </c>
      <c r="R340" s="14">
        <f t="shared" si="132"/>
        <v>1539</v>
      </c>
      <c r="S340" s="68">
        <f t="shared" si="152"/>
        <v>9384</v>
      </c>
      <c r="T340" s="15">
        <v>111</v>
      </c>
    </row>
    <row r="341" spans="1:20" s="69" customFormat="1" ht="21" customHeight="1" thickBot="1" x14ac:dyDescent="0.35">
      <c r="A341" s="64" t="s">
        <v>764</v>
      </c>
      <c r="B341" s="16" t="s">
        <v>765</v>
      </c>
      <c r="C341" s="16" t="s">
        <v>761</v>
      </c>
      <c r="D341" s="16" t="s">
        <v>490</v>
      </c>
      <c r="E341" s="17" t="s">
        <v>29</v>
      </c>
      <c r="F341" s="17" t="s">
        <v>106</v>
      </c>
      <c r="G341" s="18">
        <v>11000</v>
      </c>
      <c r="H341" s="14">
        <v>0</v>
      </c>
      <c r="I341" s="14">
        <v>25</v>
      </c>
      <c r="J341" s="14">
        <f t="shared" si="167"/>
        <v>315.7</v>
      </c>
      <c r="K341" s="14">
        <f t="shared" si="168"/>
        <v>781</v>
      </c>
      <c r="L341" s="14">
        <f t="shared" si="153"/>
        <v>132</v>
      </c>
      <c r="M341" s="14">
        <f t="shared" si="150"/>
        <v>334.4</v>
      </c>
      <c r="N341" s="14">
        <f t="shared" si="151"/>
        <v>779.90000000000009</v>
      </c>
      <c r="O341" s="14">
        <v>0</v>
      </c>
      <c r="P341" s="14">
        <f t="shared" si="166"/>
        <v>2368</v>
      </c>
      <c r="Q341" s="14">
        <f t="shared" si="165"/>
        <v>675.1</v>
      </c>
      <c r="R341" s="14">
        <f t="shared" ref="R341:R405" si="169">+K341+L341+N341</f>
        <v>1692.9</v>
      </c>
      <c r="S341" s="68">
        <f t="shared" si="152"/>
        <v>10324.9</v>
      </c>
      <c r="T341" s="15">
        <v>111</v>
      </c>
    </row>
    <row r="342" spans="1:20" s="69" customFormat="1" ht="21" customHeight="1" thickBot="1" x14ac:dyDescent="0.35">
      <c r="A342" s="64" t="s">
        <v>766</v>
      </c>
      <c r="B342" s="16" t="s">
        <v>767</v>
      </c>
      <c r="C342" s="16" t="s">
        <v>761</v>
      </c>
      <c r="D342" s="16" t="s">
        <v>466</v>
      </c>
      <c r="E342" s="17" t="s">
        <v>29</v>
      </c>
      <c r="F342" s="17" t="s">
        <v>35</v>
      </c>
      <c r="G342" s="18">
        <v>10000</v>
      </c>
      <c r="H342" s="14">
        <v>0</v>
      </c>
      <c r="I342" s="14">
        <v>25</v>
      </c>
      <c r="J342" s="14">
        <f t="shared" si="167"/>
        <v>287</v>
      </c>
      <c r="K342" s="14">
        <f t="shared" si="168"/>
        <v>710</v>
      </c>
      <c r="L342" s="14">
        <f t="shared" si="153"/>
        <v>120</v>
      </c>
      <c r="M342" s="14">
        <f t="shared" ref="M342:M409" si="170">+G342*3.04%</f>
        <v>304</v>
      </c>
      <c r="N342" s="14">
        <f t="shared" ref="N342:N405" si="171">+G342*7.09%</f>
        <v>709</v>
      </c>
      <c r="O342" s="14">
        <v>0</v>
      </c>
      <c r="P342" s="14">
        <f t="shared" si="166"/>
        <v>2155</v>
      </c>
      <c r="Q342" s="14">
        <f t="shared" si="165"/>
        <v>616</v>
      </c>
      <c r="R342" s="14">
        <f t="shared" si="169"/>
        <v>1539</v>
      </c>
      <c r="S342" s="68">
        <f t="shared" ref="S342:S409" si="172">ROUNDUP(G342-Q342,2)</f>
        <v>9384</v>
      </c>
      <c r="T342" s="15">
        <v>111</v>
      </c>
    </row>
    <row r="343" spans="1:20" s="69" customFormat="1" ht="21" customHeight="1" thickBot="1" x14ac:dyDescent="0.35">
      <c r="A343" s="64" t="s">
        <v>768</v>
      </c>
      <c r="B343" s="16" t="s">
        <v>769</v>
      </c>
      <c r="C343" s="16" t="s">
        <v>761</v>
      </c>
      <c r="D343" s="16" t="s">
        <v>58</v>
      </c>
      <c r="E343" s="17" t="s">
        <v>34</v>
      </c>
      <c r="F343" s="17" t="s">
        <v>35</v>
      </c>
      <c r="G343" s="18">
        <v>10000</v>
      </c>
      <c r="H343" s="14">
        <v>0</v>
      </c>
      <c r="I343" s="14">
        <v>25</v>
      </c>
      <c r="J343" s="14">
        <f t="shared" si="167"/>
        <v>287</v>
      </c>
      <c r="K343" s="14">
        <f t="shared" si="168"/>
        <v>710</v>
      </c>
      <c r="L343" s="14">
        <f t="shared" ref="L343:L409" si="173">+G343*1.2%</f>
        <v>120</v>
      </c>
      <c r="M343" s="14">
        <f t="shared" si="170"/>
        <v>304</v>
      </c>
      <c r="N343" s="14">
        <f t="shared" si="171"/>
        <v>709</v>
      </c>
      <c r="O343" s="14">
        <v>0</v>
      </c>
      <c r="P343" s="14">
        <f t="shared" si="166"/>
        <v>2155</v>
      </c>
      <c r="Q343" s="14">
        <f t="shared" si="165"/>
        <v>616</v>
      </c>
      <c r="R343" s="14">
        <f t="shared" si="169"/>
        <v>1539</v>
      </c>
      <c r="S343" s="68">
        <f t="shared" si="172"/>
        <v>9384</v>
      </c>
      <c r="T343" s="15">
        <v>111</v>
      </c>
    </row>
    <row r="344" spans="1:20" s="69" customFormat="1" ht="21" customHeight="1" thickBot="1" x14ac:dyDescent="0.35">
      <c r="A344" s="64" t="s">
        <v>770</v>
      </c>
      <c r="B344" s="16" t="s">
        <v>771</v>
      </c>
      <c r="C344" s="16" t="s">
        <v>761</v>
      </c>
      <c r="D344" s="16" t="s">
        <v>490</v>
      </c>
      <c r="E344" s="17" t="s">
        <v>29</v>
      </c>
      <c r="F344" s="17" t="s">
        <v>106</v>
      </c>
      <c r="G344" s="18">
        <v>10000</v>
      </c>
      <c r="H344" s="14">
        <v>0</v>
      </c>
      <c r="I344" s="14">
        <v>25</v>
      </c>
      <c r="J344" s="14">
        <f t="shared" si="167"/>
        <v>287</v>
      </c>
      <c r="K344" s="14">
        <f t="shared" si="168"/>
        <v>710</v>
      </c>
      <c r="L344" s="14">
        <f t="shared" si="173"/>
        <v>120</v>
      </c>
      <c r="M344" s="14">
        <f t="shared" si="170"/>
        <v>304</v>
      </c>
      <c r="N344" s="14">
        <f t="shared" si="171"/>
        <v>709</v>
      </c>
      <c r="O344" s="14">
        <v>0</v>
      </c>
      <c r="P344" s="14">
        <f t="shared" si="166"/>
        <v>2155</v>
      </c>
      <c r="Q344" s="14">
        <f t="shared" si="165"/>
        <v>616</v>
      </c>
      <c r="R344" s="14">
        <f t="shared" si="169"/>
        <v>1539</v>
      </c>
      <c r="S344" s="68">
        <f t="shared" si="172"/>
        <v>9384</v>
      </c>
      <c r="T344" s="15">
        <v>111</v>
      </c>
    </row>
    <row r="345" spans="1:20" s="69" customFormat="1" ht="21" customHeight="1" thickBot="1" x14ac:dyDescent="0.35">
      <c r="A345" s="64" t="s">
        <v>772</v>
      </c>
      <c r="B345" s="16" t="s">
        <v>773</v>
      </c>
      <c r="C345" s="16" t="s">
        <v>761</v>
      </c>
      <c r="D345" s="16" t="s">
        <v>187</v>
      </c>
      <c r="E345" s="17" t="s">
        <v>29</v>
      </c>
      <c r="F345" s="17" t="s">
        <v>35</v>
      </c>
      <c r="G345" s="18">
        <v>10000</v>
      </c>
      <c r="H345" s="14">
        <v>0</v>
      </c>
      <c r="I345" s="14">
        <v>25</v>
      </c>
      <c r="J345" s="14">
        <f t="shared" si="167"/>
        <v>287</v>
      </c>
      <c r="K345" s="14">
        <f t="shared" si="168"/>
        <v>710</v>
      </c>
      <c r="L345" s="14">
        <f t="shared" si="173"/>
        <v>120</v>
      </c>
      <c r="M345" s="14">
        <f t="shared" si="170"/>
        <v>304</v>
      </c>
      <c r="N345" s="14">
        <f t="shared" si="171"/>
        <v>709</v>
      </c>
      <c r="O345" s="14">
        <v>0</v>
      </c>
      <c r="P345" s="14">
        <f t="shared" si="166"/>
        <v>2155</v>
      </c>
      <c r="Q345" s="14">
        <f t="shared" si="165"/>
        <v>616</v>
      </c>
      <c r="R345" s="14">
        <f t="shared" si="169"/>
        <v>1539</v>
      </c>
      <c r="S345" s="68">
        <f t="shared" si="172"/>
        <v>9384</v>
      </c>
      <c r="T345" s="15">
        <v>111</v>
      </c>
    </row>
    <row r="346" spans="1:20" s="69" customFormat="1" ht="21" customHeight="1" thickBot="1" x14ac:dyDescent="0.35">
      <c r="A346" s="64" t="s">
        <v>774</v>
      </c>
      <c r="B346" s="16" t="s">
        <v>775</v>
      </c>
      <c r="C346" s="16" t="s">
        <v>776</v>
      </c>
      <c r="D346" s="16" t="s">
        <v>455</v>
      </c>
      <c r="E346" s="17" t="s">
        <v>29</v>
      </c>
      <c r="F346" s="17" t="s">
        <v>40</v>
      </c>
      <c r="G346" s="18">
        <v>31500</v>
      </c>
      <c r="H346" s="14">
        <v>0</v>
      </c>
      <c r="I346" s="14">
        <v>25</v>
      </c>
      <c r="J346" s="14">
        <f t="shared" si="167"/>
        <v>904.05</v>
      </c>
      <c r="K346" s="14">
        <f t="shared" si="168"/>
        <v>2236.5</v>
      </c>
      <c r="L346" s="14">
        <f t="shared" si="173"/>
        <v>378</v>
      </c>
      <c r="M346" s="14">
        <f t="shared" si="170"/>
        <v>957.6</v>
      </c>
      <c r="N346" s="14">
        <f t="shared" si="171"/>
        <v>2233.3500000000004</v>
      </c>
      <c r="O346" s="14">
        <v>0</v>
      </c>
      <c r="P346" s="14">
        <f t="shared" si="166"/>
        <v>6734.5000000000009</v>
      </c>
      <c r="Q346" s="14">
        <f t="shared" si="165"/>
        <v>1886.65</v>
      </c>
      <c r="R346" s="14">
        <f t="shared" si="169"/>
        <v>4847.8500000000004</v>
      </c>
      <c r="S346" s="68">
        <f t="shared" si="172"/>
        <v>29613.35</v>
      </c>
      <c r="T346" s="15">
        <v>111</v>
      </c>
    </row>
    <row r="347" spans="1:20" s="69" customFormat="1" ht="21" customHeight="1" thickBot="1" x14ac:dyDescent="0.35">
      <c r="A347" s="64" t="s">
        <v>777</v>
      </c>
      <c r="B347" s="16" t="s">
        <v>778</v>
      </c>
      <c r="C347" s="16" t="s">
        <v>776</v>
      </c>
      <c r="D347" s="16" t="s">
        <v>187</v>
      </c>
      <c r="E347" s="17" t="s">
        <v>29</v>
      </c>
      <c r="F347" s="17" t="s">
        <v>35</v>
      </c>
      <c r="G347" s="18">
        <v>10000</v>
      </c>
      <c r="H347" s="14">
        <v>0</v>
      </c>
      <c r="I347" s="14">
        <v>25</v>
      </c>
      <c r="J347" s="14">
        <f t="shared" si="167"/>
        <v>287</v>
      </c>
      <c r="K347" s="14">
        <f t="shared" si="168"/>
        <v>710</v>
      </c>
      <c r="L347" s="14">
        <f t="shared" si="173"/>
        <v>120</v>
      </c>
      <c r="M347" s="14">
        <f t="shared" si="170"/>
        <v>304</v>
      </c>
      <c r="N347" s="14">
        <f t="shared" si="171"/>
        <v>709</v>
      </c>
      <c r="O347" s="14">
        <v>0</v>
      </c>
      <c r="P347" s="14">
        <f t="shared" si="166"/>
        <v>2155</v>
      </c>
      <c r="Q347" s="14">
        <f t="shared" si="165"/>
        <v>616</v>
      </c>
      <c r="R347" s="14">
        <f t="shared" si="169"/>
        <v>1539</v>
      </c>
      <c r="S347" s="68">
        <f t="shared" si="172"/>
        <v>9384</v>
      </c>
      <c r="T347" s="15">
        <v>111</v>
      </c>
    </row>
    <row r="348" spans="1:20" s="69" customFormat="1" ht="21" customHeight="1" thickBot="1" x14ac:dyDescent="0.35">
      <c r="A348" s="64" t="s">
        <v>779</v>
      </c>
      <c r="B348" s="16" t="s">
        <v>780</v>
      </c>
      <c r="C348" s="16" t="s">
        <v>776</v>
      </c>
      <c r="D348" s="16" t="s">
        <v>58</v>
      </c>
      <c r="E348" s="17" t="s">
        <v>34</v>
      </c>
      <c r="F348" s="17" t="s">
        <v>35</v>
      </c>
      <c r="G348" s="18">
        <v>10000</v>
      </c>
      <c r="H348" s="14">
        <v>0</v>
      </c>
      <c r="I348" s="14">
        <v>25</v>
      </c>
      <c r="J348" s="14">
        <f t="shared" si="167"/>
        <v>287</v>
      </c>
      <c r="K348" s="14">
        <f t="shared" si="168"/>
        <v>710</v>
      </c>
      <c r="L348" s="14">
        <f t="shared" si="173"/>
        <v>120</v>
      </c>
      <c r="M348" s="14">
        <f t="shared" si="170"/>
        <v>304</v>
      </c>
      <c r="N348" s="14">
        <f t="shared" si="171"/>
        <v>709</v>
      </c>
      <c r="O348" s="14">
        <v>0</v>
      </c>
      <c r="P348" s="14">
        <f t="shared" si="166"/>
        <v>2155</v>
      </c>
      <c r="Q348" s="14">
        <f t="shared" si="165"/>
        <v>616</v>
      </c>
      <c r="R348" s="14">
        <f t="shared" si="169"/>
        <v>1539</v>
      </c>
      <c r="S348" s="68">
        <f t="shared" si="172"/>
        <v>9384</v>
      </c>
      <c r="T348" s="15">
        <v>111</v>
      </c>
    </row>
    <row r="349" spans="1:20" s="69" customFormat="1" ht="21" customHeight="1" thickBot="1" x14ac:dyDescent="0.35">
      <c r="A349" s="64" t="s">
        <v>781</v>
      </c>
      <c r="B349" s="16" t="s">
        <v>782</v>
      </c>
      <c r="C349" s="16" t="s">
        <v>776</v>
      </c>
      <c r="D349" s="16" t="s">
        <v>187</v>
      </c>
      <c r="E349" s="17" t="s">
        <v>34</v>
      </c>
      <c r="F349" s="17" t="s">
        <v>35</v>
      </c>
      <c r="G349" s="18">
        <v>10000</v>
      </c>
      <c r="H349" s="14">
        <v>0</v>
      </c>
      <c r="I349" s="14">
        <v>25</v>
      </c>
      <c r="J349" s="14">
        <f t="shared" si="167"/>
        <v>287</v>
      </c>
      <c r="K349" s="14">
        <f t="shared" si="168"/>
        <v>710</v>
      </c>
      <c r="L349" s="14">
        <f t="shared" si="173"/>
        <v>120</v>
      </c>
      <c r="M349" s="14">
        <f t="shared" si="170"/>
        <v>304</v>
      </c>
      <c r="N349" s="14">
        <f t="shared" si="171"/>
        <v>709</v>
      </c>
      <c r="O349" s="14">
        <v>0</v>
      </c>
      <c r="P349" s="14">
        <f t="shared" si="166"/>
        <v>2155</v>
      </c>
      <c r="Q349" s="14">
        <f t="shared" si="165"/>
        <v>616</v>
      </c>
      <c r="R349" s="14">
        <f t="shared" si="169"/>
        <v>1539</v>
      </c>
      <c r="S349" s="68">
        <f t="shared" si="172"/>
        <v>9384</v>
      </c>
      <c r="T349" s="15">
        <v>111</v>
      </c>
    </row>
    <row r="350" spans="1:20" s="69" customFormat="1" ht="21" customHeight="1" thickBot="1" x14ac:dyDescent="0.35">
      <c r="A350" s="64" t="s">
        <v>783</v>
      </c>
      <c r="B350" s="73" t="s">
        <v>784</v>
      </c>
      <c r="C350" s="16" t="s">
        <v>776</v>
      </c>
      <c r="D350" s="16" t="s">
        <v>785</v>
      </c>
      <c r="E350" s="17" t="s">
        <v>29</v>
      </c>
      <c r="F350" s="17" t="s">
        <v>35</v>
      </c>
      <c r="G350" s="18">
        <v>16500</v>
      </c>
      <c r="H350" s="14">
        <v>0</v>
      </c>
      <c r="I350" s="14">
        <v>25</v>
      </c>
      <c r="J350" s="14">
        <f t="shared" si="167"/>
        <v>473.55</v>
      </c>
      <c r="K350" s="14">
        <f t="shared" si="168"/>
        <v>1171.5</v>
      </c>
      <c r="L350" s="14">
        <f t="shared" si="173"/>
        <v>198</v>
      </c>
      <c r="M350" s="14">
        <f t="shared" si="170"/>
        <v>501.6</v>
      </c>
      <c r="N350" s="14">
        <f t="shared" si="171"/>
        <v>1169.8500000000001</v>
      </c>
      <c r="O350" s="14">
        <v>0</v>
      </c>
      <c r="P350" s="14">
        <f t="shared" si="166"/>
        <v>3539.5</v>
      </c>
      <c r="Q350" s="14">
        <f t="shared" si="165"/>
        <v>1000.15</v>
      </c>
      <c r="R350" s="14">
        <f t="shared" si="169"/>
        <v>2539.3500000000004</v>
      </c>
      <c r="S350" s="68">
        <f t="shared" si="172"/>
        <v>15499.85</v>
      </c>
      <c r="T350" s="15">
        <v>111</v>
      </c>
    </row>
    <row r="351" spans="1:20" s="69" customFormat="1" ht="21" customHeight="1" thickBot="1" x14ac:dyDescent="0.35">
      <c r="A351" s="64" t="s">
        <v>786</v>
      </c>
      <c r="B351" s="16" t="s">
        <v>787</v>
      </c>
      <c r="C351" s="16" t="s">
        <v>788</v>
      </c>
      <c r="D351" s="16" t="s">
        <v>455</v>
      </c>
      <c r="E351" s="17" t="s">
        <v>29</v>
      </c>
      <c r="F351" s="17" t="s">
        <v>40</v>
      </c>
      <c r="G351" s="18">
        <v>33345.74</v>
      </c>
      <c r="H351" s="14">
        <v>0</v>
      </c>
      <c r="I351" s="14">
        <v>25</v>
      </c>
      <c r="J351" s="14">
        <f t="shared" si="167"/>
        <v>957.03</v>
      </c>
      <c r="K351" s="14">
        <f t="shared" si="168"/>
        <v>2367.5500000000002</v>
      </c>
      <c r="L351" s="14">
        <f>ROUNDUP(G351*1.2%,2)</f>
        <v>400.15</v>
      </c>
      <c r="M351" s="14">
        <f t="shared" si="170"/>
        <v>1013.7104959999999</v>
      </c>
      <c r="N351" s="14">
        <f t="shared" si="171"/>
        <v>2364.2129660000001</v>
      </c>
      <c r="O351" s="14">
        <v>0</v>
      </c>
      <c r="P351" s="14">
        <f t="shared" si="166"/>
        <v>7127.6534620000002</v>
      </c>
      <c r="Q351" s="14">
        <v>1995.73</v>
      </c>
      <c r="R351" s="14">
        <f t="shared" si="169"/>
        <v>5131.9129659999999</v>
      </c>
      <c r="S351" s="68">
        <f t="shared" si="172"/>
        <v>31350.01</v>
      </c>
      <c r="T351" s="15">
        <v>111</v>
      </c>
    </row>
    <row r="352" spans="1:20" s="69" customFormat="1" ht="21" customHeight="1" thickBot="1" x14ac:dyDescent="0.35">
      <c r="A352" s="64" t="s">
        <v>789</v>
      </c>
      <c r="B352" s="16" t="s">
        <v>790</v>
      </c>
      <c r="C352" s="16" t="s">
        <v>788</v>
      </c>
      <c r="D352" s="16" t="s">
        <v>58</v>
      </c>
      <c r="E352" s="17" t="s">
        <v>34</v>
      </c>
      <c r="F352" s="17" t="s">
        <v>35</v>
      </c>
      <c r="G352" s="18">
        <v>10000</v>
      </c>
      <c r="H352" s="14">
        <v>0</v>
      </c>
      <c r="I352" s="14">
        <v>25</v>
      </c>
      <c r="J352" s="14">
        <f t="shared" si="167"/>
        <v>287</v>
      </c>
      <c r="K352" s="14">
        <f t="shared" si="168"/>
        <v>710</v>
      </c>
      <c r="L352" s="14">
        <f t="shared" si="173"/>
        <v>120</v>
      </c>
      <c r="M352" s="14">
        <f t="shared" si="170"/>
        <v>304</v>
      </c>
      <c r="N352" s="14">
        <f t="shared" si="171"/>
        <v>709</v>
      </c>
      <c r="O352" s="14">
        <v>0</v>
      </c>
      <c r="P352" s="14">
        <f t="shared" si="166"/>
        <v>2155</v>
      </c>
      <c r="Q352" s="14">
        <f t="shared" ref="Q352:Q367" si="174">ROUNDUP(H352+I352+J352+M352+O352,2)</f>
        <v>616</v>
      </c>
      <c r="R352" s="14">
        <f t="shared" si="169"/>
        <v>1539</v>
      </c>
      <c r="S352" s="68">
        <f t="shared" si="172"/>
        <v>9384</v>
      </c>
      <c r="T352" s="15">
        <v>111</v>
      </c>
    </row>
    <row r="353" spans="1:20" s="69" customFormat="1" ht="21" customHeight="1" thickBot="1" x14ac:dyDescent="0.35">
      <c r="A353" s="64" t="s">
        <v>791</v>
      </c>
      <c r="B353" s="16" t="s">
        <v>792</v>
      </c>
      <c r="C353" s="16" t="s">
        <v>788</v>
      </c>
      <c r="D353" s="16" t="s">
        <v>54</v>
      </c>
      <c r="E353" s="17" t="s">
        <v>29</v>
      </c>
      <c r="F353" s="17" t="s">
        <v>35</v>
      </c>
      <c r="G353" s="18">
        <v>15000</v>
      </c>
      <c r="H353" s="14">
        <v>0</v>
      </c>
      <c r="I353" s="14">
        <v>25</v>
      </c>
      <c r="J353" s="14">
        <f t="shared" si="167"/>
        <v>430.5</v>
      </c>
      <c r="K353" s="14">
        <f t="shared" si="168"/>
        <v>1065</v>
      </c>
      <c r="L353" s="14">
        <f t="shared" si="173"/>
        <v>180</v>
      </c>
      <c r="M353" s="14">
        <f t="shared" si="170"/>
        <v>456</v>
      </c>
      <c r="N353" s="14">
        <f t="shared" si="171"/>
        <v>1063.5</v>
      </c>
      <c r="O353" s="14">
        <v>0</v>
      </c>
      <c r="P353" s="14">
        <f t="shared" si="166"/>
        <v>3220</v>
      </c>
      <c r="Q353" s="14">
        <f t="shared" si="174"/>
        <v>911.5</v>
      </c>
      <c r="R353" s="14">
        <f t="shared" si="169"/>
        <v>2308.5</v>
      </c>
      <c r="S353" s="68">
        <f t="shared" si="172"/>
        <v>14088.5</v>
      </c>
      <c r="T353" s="15">
        <v>111</v>
      </c>
    </row>
    <row r="354" spans="1:20" s="69" customFormat="1" ht="21" customHeight="1" thickBot="1" x14ac:dyDescent="0.35">
      <c r="A354" s="64" t="s">
        <v>947</v>
      </c>
      <c r="B354" s="16" t="s">
        <v>948</v>
      </c>
      <c r="C354" s="16" t="s">
        <v>788</v>
      </c>
      <c r="D354" s="16" t="s">
        <v>187</v>
      </c>
      <c r="E354" s="17" t="s">
        <v>29</v>
      </c>
      <c r="F354" s="17" t="s">
        <v>35</v>
      </c>
      <c r="G354" s="18">
        <v>10000</v>
      </c>
      <c r="H354" s="14">
        <v>0</v>
      </c>
      <c r="I354" s="14">
        <v>25</v>
      </c>
      <c r="J354" s="14">
        <f t="shared" si="167"/>
        <v>287</v>
      </c>
      <c r="K354" s="14">
        <f t="shared" si="168"/>
        <v>710</v>
      </c>
      <c r="L354" s="14">
        <f t="shared" si="173"/>
        <v>120</v>
      </c>
      <c r="M354" s="14">
        <f t="shared" si="170"/>
        <v>304</v>
      </c>
      <c r="N354" s="14">
        <f t="shared" si="171"/>
        <v>709</v>
      </c>
      <c r="O354" s="14">
        <v>0</v>
      </c>
      <c r="P354" s="14">
        <f t="shared" si="166"/>
        <v>2155</v>
      </c>
      <c r="Q354" s="14">
        <f t="shared" ref="Q354" si="175">ROUNDUP(H354+I354+J354+M354+O354,2)</f>
        <v>616</v>
      </c>
      <c r="R354" s="14">
        <f t="shared" si="169"/>
        <v>1539</v>
      </c>
      <c r="S354" s="68">
        <f t="shared" si="172"/>
        <v>9384</v>
      </c>
      <c r="T354" s="15">
        <v>111</v>
      </c>
    </row>
    <row r="355" spans="1:20" s="69" customFormat="1" ht="21" customHeight="1" thickBot="1" x14ac:dyDescent="0.35">
      <c r="A355" s="64" t="s">
        <v>949</v>
      </c>
      <c r="B355" s="16" t="s">
        <v>950</v>
      </c>
      <c r="C355" s="16" t="s">
        <v>788</v>
      </c>
      <c r="D355" s="16" t="s">
        <v>187</v>
      </c>
      <c r="E355" s="17" t="s">
        <v>29</v>
      </c>
      <c r="F355" s="17" t="s">
        <v>35</v>
      </c>
      <c r="G355" s="18">
        <v>10000</v>
      </c>
      <c r="H355" s="14">
        <v>0</v>
      </c>
      <c r="I355" s="14">
        <v>25</v>
      </c>
      <c r="J355" s="14">
        <f t="shared" ref="J355" si="176">ROUNDUP(G355*2.87%,2)</f>
        <v>287</v>
      </c>
      <c r="K355" s="14">
        <f t="shared" ref="K355" si="177">ROUNDUP(G355*7.1%,2)</f>
        <v>710</v>
      </c>
      <c r="L355" s="14">
        <f t="shared" ref="L355" si="178">+G355*1.2%</f>
        <v>120</v>
      </c>
      <c r="M355" s="14">
        <f t="shared" ref="M355" si="179">+G355*3.04%</f>
        <v>304</v>
      </c>
      <c r="N355" s="14">
        <f t="shared" ref="N355" si="180">+G355*7.09%</f>
        <v>709</v>
      </c>
      <c r="O355" s="14">
        <v>0</v>
      </c>
      <c r="P355" s="14">
        <f t="shared" ref="P355" si="181">+H355+I355+J355+K355+L355+M355+N355+O355</f>
        <v>2155</v>
      </c>
      <c r="Q355" s="14">
        <f t="shared" si="174"/>
        <v>616</v>
      </c>
      <c r="R355" s="14">
        <f t="shared" ref="R355" si="182">+K355+L355+N355</f>
        <v>1539</v>
      </c>
      <c r="S355" s="68">
        <f t="shared" ref="S355" si="183">ROUNDUP(G355-Q355,2)</f>
        <v>9384</v>
      </c>
      <c r="T355" s="15">
        <v>111</v>
      </c>
    </row>
    <row r="356" spans="1:20" s="69" customFormat="1" ht="21" customHeight="1" thickBot="1" x14ac:dyDescent="0.35">
      <c r="A356" s="64" t="s">
        <v>793</v>
      </c>
      <c r="B356" s="16" t="s">
        <v>794</v>
      </c>
      <c r="C356" s="16" t="s">
        <v>795</v>
      </c>
      <c r="D356" s="16" t="s">
        <v>455</v>
      </c>
      <c r="E356" s="17" t="s">
        <v>34</v>
      </c>
      <c r="F356" s="17" t="s">
        <v>40</v>
      </c>
      <c r="G356" s="18">
        <v>31500</v>
      </c>
      <c r="H356" s="14">
        <v>0</v>
      </c>
      <c r="I356" s="14">
        <v>25</v>
      </c>
      <c r="J356" s="14">
        <f t="shared" si="167"/>
        <v>904.05</v>
      </c>
      <c r="K356" s="14">
        <f t="shared" si="168"/>
        <v>2236.5</v>
      </c>
      <c r="L356" s="14">
        <f t="shared" si="173"/>
        <v>378</v>
      </c>
      <c r="M356" s="14">
        <f t="shared" si="170"/>
        <v>957.6</v>
      </c>
      <c r="N356" s="14">
        <f t="shared" si="171"/>
        <v>2233.3500000000004</v>
      </c>
      <c r="O356" s="14">
        <v>1350.12</v>
      </c>
      <c r="P356" s="14">
        <f t="shared" si="166"/>
        <v>8084.6200000000008</v>
      </c>
      <c r="Q356" s="14">
        <f t="shared" si="174"/>
        <v>3236.77</v>
      </c>
      <c r="R356" s="14">
        <f t="shared" si="169"/>
        <v>4847.8500000000004</v>
      </c>
      <c r="S356" s="68">
        <f t="shared" si="172"/>
        <v>28263.23</v>
      </c>
      <c r="T356" s="15">
        <v>111</v>
      </c>
    </row>
    <row r="357" spans="1:20" s="69" customFormat="1" ht="21" customHeight="1" thickBot="1" x14ac:dyDescent="0.35">
      <c r="A357" s="64" t="s">
        <v>796</v>
      </c>
      <c r="B357" s="16" t="s">
        <v>797</v>
      </c>
      <c r="C357" s="16" t="s">
        <v>795</v>
      </c>
      <c r="D357" s="16" t="s">
        <v>58</v>
      </c>
      <c r="E357" s="17" t="s">
        <v>34</v>
      </c>
      <c r="F357" s="17" t="s">
        <v>35</v>
      </c>
      <c r="G357" s="18">
        <v>10000</v>
      </c>
      <c r="H357" s="14">
        <v>0</v>
      </c>
      <c r="I357" s="14">
        <v>25</v>
      </c>
      <c r="J357" s="14">
        <f t="shared" si="167"/>
        <v>287</v>
      </c>
      <c r="K357" s="14">
        <f t="shared" si="168"/>
        <v>710</v>
      </c>
      <c r="L357" s="14">
        <f t="shared" si="173"/>
        <v>120</v>
      </c>
      <c r="M357" s="14">
        <f t="shared" si="170"/>
        <v>304</v>
      </c>
      <c r="N357" s="14">
        <f t="shared" si="171"/>
        <v>709</v>
      </c>
      <c r="O357" s="14">
        <v>433</v>
      </c>
      <c r="P357" s="14">
        <f t="shared" si="166"/>
        <v>2588</v>
      </c>
      <c r="Q357" s="14">
        <f t="shared" si="174"/>
        <v>1049</v>
      </c>
      <c r="R357" s="14">
        <f t="shared" si="169"/>
        <v>1539</v>
      </c>
      <c r="S357" s="68">
        <f t="shared" si="172"/>
        <v>8951</v>
      </c>
      <c r="T357" s="15">
        <v>111</v>
      </c>
    </row>
    <row r="358" spans="1:20" s="69" customFormat="1" ht="21" customHeight="1" thickBot="1" x14ac:dyDescent="0.35">
      <c r="A358" s="64" t="s">
        <v>798</v>
      </c>
      <c r="B358" s="16" t="s">
        <v>799</v>
      </c>
      <c r="C358" s="16" t="s">
        <v>795</v>
      </c>
      <c r="D358" s="16" t="s">
        <v>109</v>
      </c>
      <c r="E358" s="17" t="s">
        <v>34</v>
      </c>
      <c r="F358" s="17" t="s">
        <v>35</v>
      </c>
      <c r="G358" s="18">
        <v>10000</v>
      </c>
      <c r="H358" s="14">
        <v>0</v>
      </c>
      <c r="I358" s="14">
        <v>25</v>
      </c>
      <c r="J358" s="14">
        <f t="shared" si="167"/>
        <v>287</v>
      </c>
      <c r="K358" s="14">
        <f t="shared" si="168"/>
        <v>710</v>
      </c>
      <c r="L358" s="14">
        <f t="shared" si="173"/>
        <v>120</v>
      </c>
      <c r="M358" s="14">
        <f t="shared" si="170"/>
        <v>304</v>
      </c>
      <c r="N358" s="14">
        <f t="shared" si="171"/>
        <v>709</v>
      </c>
      <c r="O358" s="14">
        <v>0</v>
      </c>
      <c r="P358" s="14">
        <f t="shared" si="166"/>
        <v>2155</v>
      </c>
      <c r="Q358" s="14">
        <f t="shared" si="174"/>
        <v>616</v>
      </c>
      <c r="R358" s="14">
        <f t="shared" si="169"/>
        <v>1539</v>
      </c>
      <c r="S358" s="68">
        <f t="shared" si="172"/>
        <v>9384</v>
      </c>
      <c r="T358" s="15">
        <v>111</v>
      </c>
    </row>
    <row r="359" spans="1:20" s="69" customFormat="1" ht="21" customHeight="1" thickBot="1" x14ac:dyDescent="0.35">
      <c r="A359" s="64" t="s">
        <v>800</v>
      </c>
      <c r="B359" s="16" t="s">
        <v>801</v>
      </c>
      <c r="C359" s="16" t="s">
        <v>795</v>
      </c>
      <c r="D359" s="16" t="s">
        <v>339</v>
      </c>
      <c r="E359" s="17" t="s">
        <v>34</v>
      </c>
      <c r="F359" s="17" t="s">
        <v>35</v>
      </c>
      <c r="G359" s="18">
        <v>10000</v>
      </c>
      <c r="H359" s="14">
        <v>0</v>
      </c>
      <c r="I359" s="14">
        <v>25</v>
      </c>
      <c r="J359" s="14">
        <f t="shared" si="167"/>
        <v>287</v>
      </c>
      <c r="K359" s="14">
        <f t="shared" si="168"/>
        <v>710</v>
      </c>
      <c r="L359" s="14">
        <f t="shared" si="173"/>
        <v>120</v>
      </c>
      <c r="M359" s="14">
        <f t="shared" si="170"/>
        <v>304</v>
      </c>
      <c r="N359" s="14">
        <f t="shared" si="171"/>
        <v>709</v>
      </c>
      <c r="O359" s="14">
        <v>1350.12</v>
      </c>
      <c r="P359" s="14">
        <f t="shared" si="166"/>
        <v>3505.12</v>
      </c>
      <c r="Q359" s="14">
        <f t="shared" si="174"/>
        <v>1966.12</v>
      </c>
      <c r="R359" s="14">
        <f t="shared" si="169"/>
        <v>1539</v>
      </c>
      <c r="S359" s="68">
        <f t="shared" si="172"/>
        <v>8033.88</v>
      </c>
      <c r="T359" s="15">
        <v>111</v>
      </c>
    </row>
    <row r="360" spans="1:20" s="69" customFormat="1" ht="21" customHeight="1" thickBot="1" x14ac:dyDescent="0.35">
      <c r="A360" s="64" t="s">
        <v>802</v>
      </c>
      <c r="B360" s="16" t="s">
        <v>803</v>
      </c>
      <c r="C360" s="16" t="s">
        <v>795</v>
      </c>
      <c r="D360" s="16" t="s">
        <v>58</v>
      </c>
      <c r="E360" s="17" t="s">
        <v>34</v>
      </c>
      <c r="F360" s="17" t="s">
        <v>35</v>
      </c>
      <c r="G360" s="18">
        <v>10000</v>
      </c>
      <c r="H360" s="14">
        <v>0</v>
      </c>
      <c r="I360" s="14">
        <v>25</v>
      </c>
      <c r="J360" s="14">
        <f t="shared" si="167"/>
        <v>287</v>
      </c>
      <c r="K360" s="14">
        <f t="shared" si="168"/>
        <v>710</v>
      </c>
      <c r="L360" s="14">
        <f t="shared" si="173"/>
        <v>120</v>
      </c>
      <c r="M360" s="14">
        <f t="shared" si="170"/>
        <v>304</v>
      </c>
      <c r="N360" s="14">
        <f t="shared" si="171"/>
        <v>709</v>
      </c>
      <c r="O360" s="14">
        <v>0</v>
      </c>
      <c r="P360" s="14">
        <f t="shared" ref="P360:P391" si="184">+H360+I360+J360+K360+L360+M360+N360+O360</f>
        <v>2155</v>
      </c>
      <c r="Q360" s="14">
        <f t="shared" si="174"/>
        <v>616</v>
      </c>
      <c r="R360" s="14">
        <f t="shared" si="169"/>
        <v>1539</v>
      </c>
      <c r="S360" s="68">
        <f t="shared" si="172"/>
        <v>9384</v>
      </c>
      <c r="T360" s="15">
        <v>111</v>
      </c>
    </row>
    <row r="361" spans="1:20" s="69" customFormat="1" ht="21" customHeight="1" thickBot="1" x14ac:dyDescent="0.35">
      <c r="A361" s="64" t="s">
        <v>804</v>
      </c>
      <c r="B361" s="16" t="s">
        <v>805</v>
      </c>
      <c r="C361" s="16" t="s">
        <v>795</v>
      </c>
      <c r="D361" s="16" t="s">
        <v>67</v>
      </c>
      <c r="E361" s="17" t="s">
        <v>29</v>
      </c>
      <c r="F361" s="17" t="s">
        <v>35</v>
      </c>
      <c r="G361" s="18">
        <v>25000</v>
      </c>
      <c r="H361" s="14">
        <v>0</v>
      </c>
      <c r="I361" s="14">
        <v>25</v>
      </c>
      <c r="J361" s="14">
        <f t="shared" si="167"/>
        <v>717.5</v>
      </c>
      <c r="K361" s="14">
        <f t="shared" si="168"/>
        <v>1775</v>
      </c>
      <c r="L361" s="14">
        <f t="shared" si="173"/>
        <v>300</v>
      </c>
      <c r="M361" s="14">
        <f t="shared" si="170"/>
        <v>760</v>
      </c>
      <c r="N361" s="14">
        <f t="shared" si="171"/>
        <v>1772.5000000000002</v>
      </c>
      <c r="O361" s="14">
        <v>0</v>
      </c>
      <c r="P361" s="14">
        <f t="shared" si="184"/>
        <v>5350</v>
      </c>
      <c r="Q361" s="14">
        <f t="shared" si="174"/>
        <v>1502.5</v>
      </c>
      <c r="R361" s="14">
        <f t="shared" si="169"/>
        <v>3847.5</v>
      </c>
      <c r="S361" s="68">
        <f t="shared" si="172"/>
        <v>23497.5</v>
      </c>
      <c r="T361" s="15">
        <v>111</v>
      </c>
    </row>
    <row r="362" spans="1:20" s="69" customFormat="1" ht="21" customHeight="1" thickBot="1" x14ac:dyDescent="0.35">
      <c r="A362" s="64" t="s">
        <v>930</v>
      </c>
      <c r="B362" s="16" t="s">
        <v>931</v>
      </c>
      <c r="C362" s="16" t="s">
        <v>795</v>
      </c>
      <c r="D362" s="16" t="s">
        <v>187</v>
      </c>
      <c r="E362" s="17" t="s">
        <v>29</v>
      </c>
      <c r="F362" s="17" t="s">
        <v>35</v>
      </c>
      <c r="G362" s="18">
        <v>10000</v>
      </c>
      <c r="H362" s="14">
        <v>0</v>
      </c>
      <c r="I362" s="14">
        <v>25</v>
      </c>
      <c r="J362" s="14">
        <f t="shared" ref="J362" si="185">ROUNDUP(G362*2.87%,2)</f>
        <v>287</v>
      </c>
      <c r="K362" s="14">
        <f t="shared" ref="K362" si="186">ROUNDUP(G362*7.1%,2)</f>
        <v>710</v>
      </c>
      <c r="L362" s="14">
        <f t="shared" ref="L362" si="187">+G362*1.2%</f>
        <v>120</v>
      </c>
      <c r="M362" s="14">
        <f t="shared" ref="M362" si="188">+G362*3.04%</f>
        <v>304</v>
      </c>
      <c r="N362" s="14">
        <f t="shared" ref="N362" si="189">+G362*7.09%</f>
        <v>709</v>
      </c>
      <c r="O362" s="14">
        <v>0</v>
      </c>
      <c r="P362" s="14">
        <f t="shared" si="184"/>
        <v>2155</v>
      </c>
      <c r="Q362" s="14">
        <f t="shared" si="174"/>
        <v>616</v>
      </c>
      <c r="R362" s="14">
        <f t="shared" ref="R362" si="190">+K362+L362+N362</f>
        <v>1539</v>
      </c>
      <c r="S362" s="68">
        <f t="shared" ref="S362" si="191">ROUNDUP(G362-Q362,2)</f>
        <v>9384</v>
      </c>
      <c r="T362" s="15">
        <v>111</v>
      </c>
    </row>
    <row r="363" spans="1:20" s="69" customFormat="1" ht="21" customHeight="1" thickBot="1" x14ac:dyDescent="0.35">
      <c r="A363" s="64" t="s">
        <v>968</v>
      </c>
      <c r="B363" s="16" t="s">
        <v>967</v>
      </c>
      <c r="C363" s="16" t="s">
        <v>795</v>
      </c>
      <c r="D363" s="16" t="s">
        <v>420</v>
      </c>
      <c r="E363" s="17" t="s">
        <v>29</v>
      </c>
      <c r="F363" s="17" t="s">
        <v>35</v>
      </c>
      <c r="G363" s="18">
        <v>10000</v>
      </c>
      <c r="H363" s="14">
        <v>0</v>
      </c>
      <c r="I363" s="14">
        <v>25</v>
      </c>
      <c r="J363" s="14">
        <f t="shared" si="167"/>
        <v>287</v>
      </c>
      <c r="K363" s="14">
        <f t="shared" si="168"/>
        <v>710</v>
      </c>
      <c r="L363" s="14">
        <f t="shared" si="173"/>
        <v>120</v>
      </c>
      <c r="M363" s="14">
        <f t="shared" si="170"/>
        <v>304</v>
      </c>
      <c r="N363" s="14">
        <f t="shared" si="171"/>
        <v>709</v>
      </c>
      <c r="O363" s="14">
        <v>0</v>
      </c>
      <c r="P363" s="14">
        <f t="shared" ref="P363" si="192">+H363+I363+J363+K363+L363+M363+N363+O363</f>
        <v>2155</v>
      </c>
      <c r="Q363" s="14">
        <f t="shared" ref="Q363" si="193">ROUNDUP(H363+I363+J363+M363+O363,2)</f>
        <v>616</v>
      </c>
      <c r="R363" s="14">
        <f t="shared" si="169"/>
        <v>1539</v>
      </c>
      <c r="S363" s="68">
        <f t="shared" si="172"/>
        <v>9384</v>
      </c>
      <c r="T363" s="15">
        <v>111</v>
      </c>
    </row>
    <row r="364" spans="1:20" s="69" customFormat="1" ht="21" customHeight="1" thickBot="1" x14ac:dyDescent="0.35">
      <c r="A364" s="64" t="s">
        <v>806</v>
      </c>
      <c r="B364" s="16" t="s">
        <v>807</v>
      </c>
      <c r="C364" s="16" t="s">
        <v>808</v>
      </c>
      <c r="D364" s="16" t="s">
        <v>455</v>
      </c>
      <c r="E364" s="17" t="s">
        <v>29</v>
      </c>
      <c r="F364" s="17" t="s">
        <v>40</v>
      </c>
      <c r="G364" s="18">
        <v>31500</v>
      </c>
      <c r="H364" s="14">
        <v>0</v>
      </c>
      <c r="I364" s="14">
        <v>25</v>
      </c>
      <c r="J364" s="14">
        <f t="shared" si="167"/>
        <v>904.05</v>
      </c>
      <c r="K364" s="14">
        <f t="shared" si="168"/>
        <v>2236.5</v>
      </c>
      <c r="L364" s="14">
        <f t="shared" si="173"/>
        <v>378</v>
      </c>
      <c r="M364" s="14">
        <f t="shared" si="170"/>
        <v>957.6</v>
      </c>
      <c r="N364" s="14">
        <f t="shared" si="171"/>
        <v>2233.3500000000004</v>
      </c>
      <c r="O364" s="14">
        <v>0</v>
      </c>
      <c r="P364" s="14">
        <f t="shared" si="184"/>
        <v>6734.5000000000009</v>
      </c>
      <c r="Q364" s="14">
        <f t="shared" si="174"/>
        <v>1886.65</v>
      </c>
      <c r="R364" s="14">
        <f t="shared" si="169"/>
        <v>4847.8500000000004</v>
      </c>
      <c r="S364" s="68">
        <f t="shared" si="172"/>
        <v>29613.35</v>
      </c>
      <c r="T364" s="15">
        <v>111</v>
      </c>
    </row>
    <row r="365" spans="1:20" s="69" customFormat="1" ht="21" customHeight="1" thickBot="1" x14ac:dyDescent="0.35">
      <c r="A365" s="64" t="s">
        <v>809</v>
      </c>
      <c r="B365" s="16" t="s">
        <v>810</v>
      </c>
      <c r="C365" s="16" t="s">
        <v>808</v>
      </c>
      <c r="D365" s="16" t="s">
        <v>187</v>
      </c>
      <c r="E365" s="17" t="s">
        <v>29</v>
      </c>
      <c r="F365" s="17" t="s">
        <v>35</v>
      </c>
      <c r="G365" s="18">
        <v>10000</v>
      </c>
      <c r="H365" s="14">
        <v>0</v>
      </c>
      <c r="I365" s="14">
        <v>25</v>
      </c>
      <c r="J365" s="14">
        <f t="shared" si="167"/>
        <v>287</v>
      </c>
      <c r="K365" s="14">
        <f t="shared" si="168"/>
        <v>710</v>
      </c>
      <c r="L365" s="14">
        <f t="shared" si="173"/>
        <v>120</v>
      </c>
      <c r="M365" s="14">
        <f t="shared" si="170"/>
        <v>304</v>
      </c>
      <c r="N365" s="14">
        <f t="shared" si="171"/>
        <v>709</v>
      </c>
      <c r="O365" s="14">
        <v>0</v>
      </c>
      <c r="P365" s="14">
        <f t="shared" si="184"/>
        <v>2155</v>
      </c>
      <c r="Q365" s="14">
        <f t="shared" si="174"/>
        <v>616</v>
      </c>
      <c r="R365" s="14">
        <f t="shared" si="169"/>
        <v>1539</v>
      </c>
      <c r="S365" s="68">
        <f t="shared" si="172"/>
        <v>9384</v>
      </c>
      <c r="T365" s="15">
        <v>111</v>
      </c>
    </row>
    <row r="366" spans="1:20" s="69" customFormat="1" ht="21" customHeight="1" thickBot="1" x14ac:dyDescent="0.35">
      <c r="A366" s="64" t="s">
        <v>811</v>
      </c>
      <c r="B366" s="16" t="s">
        <v>812</v>
      </c>
      <c r="C366" s="16" t="s">
        <v>808</v>
      </c>
      <c r="D366" s="16" t="s">
        <v>490</v>
      </c>
      <c r="E366" s="17" t="s">
        <v>29</v>
      </c>
      <c r="F366" s="17" t="s">
        <v>106</v>
      </c>
      <c r="G366" s="18">
        <v>10000</v>
      </c>
      <c r="H366" s="14">
        <v>0</v>
      </c>
      <c r="I366" s="14">
        <v>25</v>
      </c>
      <c r="J366" s="14">
        <f t="shared" si="167"/>
        <v>287</v>
      </c>
      <c r="K366" s="14">
        <f t="shared" si="168"/>
        <v>710</v>
      </c>
      <c r="L366" s="14">
        <f t="shared" si="173"/>
        <v>120</v>
      </c>
      <c r="M366" s="14">
        <f t="shared" si="170"/>
        <v>304</v>
      </c>
      <c r="N366" s="14">
        <f t="shared" si="171"/>
        <v>709</v>
      </c>
      <c r="O366" s="14">
        <v>0</v>
      </c>
      <c r="P366" s="14">
        <f t="shared" si="184"/>
        <v>2155</v>
      </c>
      <c r="Q366" s="14">
        <f t="shared" si="174"/>
        <v>616</v>
      </c>
      <c r="R366" s="14">
        <f t="shared" si="169"/>
        <v>1539</v>
      </c>
      <c r="S366" s="68">
        <f t="shared" si="172"/>
        <v>9384</v>
      </c>
      <c r="T366" s="15">
        <v>111</v>
      </c>
    </row>
    <row r="367" spans="1:20" s="69" customFormat="1" ht="21" thickBot="1" x14ac:dyDescent="0.35">
      <c r="A367" s="64" t="s">
        <v>813</v>
      </c>
      <c r="B367" s="16" t="s">
        <v>814</v>
      </c>
      <c r="C367" s="16" t="s">
        <v>808</v>
      </c>
      <c r="D367" s="16" t="s">
        <v>96</v>
      </c>
      <c r="E367" s="17" t="s">
        <v>34</v>
      </c>
      <c r="F367" s="17" t="s">
        <v>35</v>
      </c>
      <c r="G367" s="18">
        <v>25000</v>
      </c>
      <c r="H367" s="14">
        <v>0</v>
      </c>
      <c r="I367" s="14">
        <v>25</v>
      </c>
      <c r="J367" s="14">
        <f t="shared" si="167"/>
        <v>717.5</v>
      </c>
      <c r="K367" s="14">
        <f t="shared" si="168"/>
        <v>1775</v>
      </c>
      <c r="L367" s="14">
        <f t="shared" si="173"/>
        <v>300</v>
      </c>
      <c r="M367" s="14">
        <f t="shared" si="170"/>
        <v>760</v>
      </c>
      <c r="N367" s="14">
        <f t="shared" si="171"/>
        <v>1772.5000000000002</v>
      </c>
      <c r="O367" s="14">
        <v>0</v>
      </c>
      <c r="P367" s="14">
        <f t="shared" si="184"/>
        <v>5350</v>
      </c>
      <c r="Q367" s="14">
        <f t="shared" si="174"/>
        <v>1502.5</v>
      </c>
      <c r="R367" s="14">
        <f t="shared" si="169"/>
        <v>3847.5</v>
      </c>
      <c r="S367" s="68">
        <f t="shared" si="172"/>
        <v>23497.5</v>
      </c>
      <c r="T367" s="15">
        <v>111</v>
      </c>
    </row>
    <row r="368" spans="1:20" s="69" customFormat="1" ht="21" thickBot="1" x14ac:dyDescent="0.35">
      <c r="A368" s="64" t="s">
        <v>815</v>
      </c>
      <c r="B368" s="16" t="s">
        <v>816</v>
      </c>
      <c r="C368" s="16" t="s">
        <v>817</v>
      </c>
      <c r="D368" s="16" t="s">
        <v>455</v>
      </c>
      <c r="E368" s="17" t="s">
        <v>29</v>
      </c>
      <c r="F368" s="17" t="s">
        <v>40</v>
      </c>
      <c r="G368" s="18">
        <v>33345.74</v>
      </c>
      <c r="H368" s="14">
        <v>0</v>
      </c>
      <c r="I368" s="14">
        <v>25</v>
      </c>
      <c r="J368" s="14">
        <f>G368*2.87%</f>
        <v>957.02273799999989</v>
      </c>
      <c r="K368" s="14">
        <f t="shared" si="168"/>
        <v>2367.5500000000002</v>
      </c>
      <c r="L368" s="14">
        <f t="shared" si="173"/>
        <v>400.14887999999996</v>
      </c>
      <c r="M368" s="14">
        <f t="shared" si="170"/>
        <v>1013.7104959999999</v>
      </c>
      <c r="N368" s="14">
        <f t="shared" si="171"/>
        <v>2364.2129660000001</v>
      </c>
      <c r="O368" s="14">
        <v>0</v>
      </c>
      <c r="P368" s="14">
        <f t="shared" si="184"/>
        <v>7127.6450799999993</v>
      </c>
      <c r="Q368" s="14">
        <f>H368+I368+J368+M368+O368</f>
        <v>1995.7332339999998</v>
      </c>
      <c r="R368" s="14">
        <f t="shared" si="169"/>
        <v>5131.911846</v>
      </c>
      <c r="S368" s="68">
        <f t="shared" si="172"/>
        <v>31350.01</v>
      </c>
      <c r="T368" s="15">
        <v>111</v>
      </c>
    </row>
    <row r="369" spans="1:20" s="69" customFormat="1" ht="21" customHeight="1" thickBot="1" x14ac:dyDescent="0.35">
      <c r="A369" s="64" t="s">
        <v>818</v>
      </c>
      <c r="B369" s="16" t="s">
        <v>819</v>
      </c>
      <c r="C369" s="16" t="s">
        <v>817</v>
      </c>
      <c r="D369" s="16" t="s">
        <v>248</v>
      </c>
      <c r="E369" s="17" t="s">
        <v>29</v>
      </c>
      <c r="F369" s="17" t="s">
        <v>106</v>
      </c>
      <c r="G369" s="18">
        <v>15117.5</v>
      </c>
      <c r="H369" s="14">
        <v>0</v>
      </c>
      <c r="I369" s="14">
        <v>25</v>
      </c>
      <c r="J369" s="14">
        <f>G369*2.87%</f>
        <v>433.87225000000001</v>
      </c>
      <c r="K369" s="14">
        <f>G369*7.1%</f>
        <v>1073.3425</v>
      </c>
      <c r="L369" s="14">
        <f>+G369*1.2%</f>
        <v>181.41</v>
      </c>
      <c r="M369" s="14">
        <f>+G369*3.04%</f>
        <v>459.572</v>
      </c>
      <c r="N369" s="14">
        <f>+G369*7.09%</f>
        <v>1071.8307500000001</v>
      </c>
      <c r="O369" s="14">
        <v>0</v>
      </c>
      <c r="P369" s="14">
        <f t="shared" si="184"/>
        <v>3245.0275000000001</v>
      </c>
      <c r="Q369" s="14">
        <f>H369+I369+J369+M369+O369</f>
        <v>918.44425000000001</v>
      </c>
      <c r="R369" s="14">
        <f>+K369+L369+N369</f>
        <v>2326.5832500000001</v>
      </c>
      <c r="S369" s="68">
        <f t="shared" si="172"/>
        <v>14199.06</v>
      </c>
      <c r="T369" s="15">
        <v>111</v>
      </c>
    </row>
    <row r="370" spans="1:20" s="69" customFormat="1" ht="21" customHeight="1" thickBot="1" x14ac:dyDescent="0.35">
      <c r="A370" s="64" t="s">
        <v>820</v>
      </c>
      <c r="B370" s="16" t="s">
        <v>821</v>
      </c>
      <c r="C370" s="16" t="s">
        <v>817</v>
      </c>
      <c r="D370" s="16" t="s">
        <v>490</v>
      </c>
      <c r="E370" s="17" t="s">
        <v>29</v>
      </c>
      <c r="F370" s="17" t="s">
        <v>106</v>
      </c>
      <c r="G370" s="18">
        <v>10000</v>
      </c>
      <c r="H370" s="14">
        <v>0</v>
      </c>
      <c r="I370" s="14">
        <v>25</v>
      </c>
      <c r="J370" s="14">
        <f t="shared" si="167"/>
        <v>287</v>
      </c>
      <c r="K370" s="14">
        <f t="shared" si="168"/>
        <v>710</v>
      </c>
      <c r="L370" s="14">
        <f t="shared" si="173"/>
        <v>120</v>
      </c>
      <c r="M370" s="14">
        <f t="shared" si="170"/>
        <v>304</v>
      </c>
      <c r="N370" s="14">
        <f t="shared" si="171"/>
        <v>709</v>
      </c>
      <c r="O370" s="14">
        <v>0</v>
      </c>
      <c r="P370" s="14">
        <f t="shared" si="184"/>
        <v>2155</v>
      </c>
      <c r="Q370" s="14">
        <f t="shared" ref="Q370:Q394" si="194">ROUNDUP(H370+I370+J370+M370+O370,2)</f>
        <v>616</v>
      </c>
      <c r="R370" s="14">
        <f t="shared" si="169"/>
        <v>1539</v>
      </c>
      <c r="S370" s="68">
        <f t="shared" si="172"/>
        <v>9384</v>
      </c>
      <c r="T370" s="15">
        <v>111</v>
      </c>
    </row>
    <row r="371" spans="1:20" s="69" customFormat="1" ht="21" customHeight="1" thickBot="1" x14ac:dyDescent="0.35">
      <c r="A371" s="64" t="s">
        <v>822</v>
      </c>
      <c r="B371" s="16" t="s">
        <v>823</v>
      </c>
      <c r="C371" s="16" t="s">
        <v>817</v>
      </c>
      <c r="D371" s="16" t="s">
        <v>490</v>
      </c>
      <c r="E371" s="17" t="s">
        <v>29</v>
      </c>
      <c r="F371" s="17" t="s">
        <v>106</v>
      </c>
      <c r="G371" s="18">
        <v>10000</v>
      </c>
      <c r="H371" s="14">
        <v>0</v>
      </c>
      <c r="I371" s="14">
        <v>25</v>
      </c>
      <c r="J371" s="14">
        <f t="shared" si="167"/>
        <v>287</v>
      </c>
      <c r="K371" s="14">
        <f t="shared" si="168"/>
        <v>710</v>
      </c>
      <c r="L371" s="14">
        <f t="shared" si="173"/>
        <v>120</v>
      </c>
      <c r="M371" s="14">
        <f t="shared" si="170"/>
        <v>304</v>
      </c>
      <c r="N371" s="14">
        <f t="shared" si="171"/>
        <v>709</v>
      </c>
      <c r="O371" s="14">
        <v>0</v>
      </c>
      <c r="P371" s="14">
        <f t="shared" si="184"/>
        <v>2155</v>
      </c>
      <c r="Q371" s="14">
        <f t="shared" si="194"/>
        <v>616</v>
      </c>
      <c r="R371" s="14">
        <f t="shared" si="169"/>
        <v>1539</v>
      </c>
      <c r="S371" s="68">
        <f t="shared" si="172"/>
        <v>9384</v>
      </c>
      <c r="T371" s="15">
        <v>111</v>
      </c>
    </row>
    <row r="372" spans="1:20" s="69" customFormat="1" ht="21" customHeight="1" thickBot="1" x14ac:dyDescent="0.35">
      <c r="A372" s="64" t="s">
        <v>824</v>
      </c>
      <c r="B372" s="16" t="s">
        <v>825</v>
      </c>
      <c r="C372" s="16" t="s">
        <v>817</v>
      </c>
      <c r="D372" s="16" t="s">
        <v>187</v>
      </c>
      <c r="E372" s="17" t="s">
        <v>29</v>
      </c>
      <c r="F372" s="17" t="s">
        <v>44</v>
      </c>
      <c r="G372" s="18">
        <v>10000</v>
      </c>
      <c r="H372" s="14">
        <v>0</v>
      </c>
      <c r="I372" s="14">
        <v>25</v>
      </c>
      <c r="J372" s="14">
        <f t="shared" si="167"/>
        <v>287</v>
      </c>
      <c r="K372" s="14">
        <f t="shared" si="168"/>
        <v>710</v>
      </c>
      <c r="L372" s="14">
        <f t="shared" si="173"/>
        <v>120</v>
      </c>
      <c r="M372" s="14">
        <f t="shared" si="170"/>
        <v>304</v>
      </c>
      <c r="N372" s="14">
        <f t="shared" si="171"/>
        <v>709</v>
      </c>
      <c r="O372" s="14">
        <v>0</v>
      </c>
      <c r="P372" s="14">
        <f t="shared" si="184"/>
        <v>2155</v>
      </c>
      <c r="Q372" s="14">
        <f t="shared" si="194"/>
        <v>616</v>
      </c>
      <c r="R372" s="14">
        <f t="shared" si="169"/>
        <v>1539</v>
      </c>
      <c r="S372" s="68">
        <f t="shared" si="172"/>
        <v>9384</v>
      </c>
      <c r="T372" s="15">
        <v>111</v>
      </c>
    </row>
    <row r="373" spans="1:20" s="69" customFormat="1" ht="21" customHeight="1" thickBot="1" x14ac:dyDescent="0.35">
      <c r="A373" s="64" t="s">
        <v>826</v>
      </c>
      <c r="B373" s="16" t="s">
        <v>827</v>
      </c>
      <c r="C373" s="16" t="s">
        <v>817</v>
      </c>
      <c r="D373" s="16" t="s">
        <v>130</v>
      </c>
      <c r="E373" s="17" t="s">
        <v>29</v>
      </c>
      <c r="F373" s="17" t="s">
        <v>35</v>
      </c>
      <c r="G373" s="18">
        <v>10000</v>
      </c>
      <c r="H373" s="14">
        <v>0</v>
      </c>
      <c r="I373" s="14">
        <v>25</v>
      </c>
      <c r="J373" s="14">
        <f t="shared" si="167"/>
        <v>287</v>
      </c>
      <c r="K373" s="14">
        <f t="shared" si="168"/>
        <v>710</v>
      </c>
      <c r="L373" s="14">
        <f t="shared" si="173"/>
        <v>120</v>
      </c>
      <c r="M373" s="14">
        <f t="shared" si="170"/>
        <v>304</v>
      </c>
      <c r="N373" s="14">
        <f t="shared" si="171"/>
        <v>709</v>
      </c>
      <c r="O373" s="14">
        <v>0</v>
      </c>
      <c r="P373" s="14">
        <f t="shared" si="184"/>
        <v>2155</v>
      </c>
      <c r="Q373" s="14">
        <f t="shared" si="194"/>
        <v>616</v>
      </c>
      <c r="R373" s="14">
        <f t="shared" si="169"/>
        <v>1539</v>
      </c>
      <c r="S373" s="68">
        <f t="shared" si="172"/>
        <v>9384</v>
      </c>
      <c r="T373" s="15">
        <v>111</v>
      </c>
    </row>
    <row r="374" spans="1:20" s="69" customFormat="1" ht="21" thickBot="1" x14ac:dyDescent="0.35">
      <c r="A374" s="64" t="s">
        <v>828</v>
      </c>
      <c r="B374" s="16" t="s">
        <v>829</v>
      </c>
      <c r="C374" s="16" t="s">
        <v>817</v>
      </c>
      <c r="D374" s="16" t="s">
        <v>58</v>
      </c>
      <c r="E374" s="17" t="s">
        <v>34</v>
      </c>
      <c r="F374" s="17" t="s">
        <v>35</v>
      </c>
      <c r="G374" s="18">
        <v>10000</v>
      </c>
      <c r="H374" s="14">
        <v>0</v>
      </c>
      <c r="I374" s="14">
        <v>25</v>
      </c>
      <c r="J374" s="14">
        <f t="shared" si="167"/>
        <v>287</v>
      </c>
      <c r="K374" s="14">
        <f t="shared" si="168"/>
        <v>710</v>
      </c>
      <c r="L374" s="14">
        <f t="shared" si="173"/>
        <v>120</v>
      </c>
      <c r="M374" s="14">
        <f t="shared" si="170"/>
        <v>304</v>
      </c>
      <c r="N374" s="14">
        <f t="shared" si="171"/>
        <v>709</v>
      </c>
      <c r="O374" s="14">
        <v>0</v>
      </c>
      <c r="P374" s="14">
        <f t="shared" si="184"/>
        <v>2155</v>
      </c>
      <c r="Q374" s="14">
        <f t="shared" si="194"/>
        <v>616</v>
      </c>
      <c r="R374" s="14">
        <f t="shared" si="169"/>
        <v>1539</v>
      </c>
      <c r="S374" s="68">
        <f t="shared" si="172"/>
        <v>9384</v>
      </c>
      <c r="T374" s="15">
        <v>111</v>
      </c>
    </row>
    <row r="375" spans="1:20" s="69" customFormat="1" ht="21" customHeight="1" thickBot="1" x14ac:dyDescent="0.35">
      <c r="A375" s="64" t="s">
        <v>830</v>
      </c>
      <c r="B375" s="16" t="s">
        <v>831</v>
      </c>
      <c r="C375" s="16" t="s">
        <v>817</v>
      </c>
      <c r="D375" s="16" t="s">
        <v>832</v>
      </c>
      <c r="E375" s="17" t="s">
        <v>34</v>
      </c>
      <c r="F375" s="17" t="s">
        <v>35</v>
      </c>
      <c r="G375" s="18">
        <v>10000</v>
      </c>
      <c r="H375" s="14">
        <v>0</v>
      </c>
      <c r="I375" s="14">
        <v>25</v>
      </c>
      <c r="J375" s="14">
        <f t="shared" si="167"/>
        <v>287</v>
      </c>
      <c r="K375" s="14">
        <f t="shared" si="168"/>
        <v>710</v>
      </c>
      <c r="L375" s="14">
        <f t="shared" si="173"/>
        <v>120</v>
      </c>
      <c r="M375" s="14">
        <f t="shared" si="170"/>
        <v>304</v>
      </c>
      <c r="N375" s="14">
        <f t="shared" si="171"/>
        <v>709</v>
      </c>
      <c r="O375" s="14">
        <v>0</v>
      </c>
      <c r="P375" s="14">
        <f t="shared" si="184"/>
        <v>2155</v>
      </c>
      <c r="Q375" s="14">
        <f t="shared" si="194"/>
        <v>616</v>
      </c>
      <c r="R375" s="14">
        <f t="shared" si="169"/>
        <v>1539</v>
      </c>
      <c r="S375" s="68">
        <f t="shared" si="172"/>
        <v>9384</v>
      </c>
      <c r="T375" s="15">
        <v>111</v>
      </c>
    </row>
    <row r="376" spans="1:20" s="69" customFormat="1" ht="21" customHeight="1" thickBot="1" x14ac:dyDescent="0.35">
      <c r="A376" s="64" t="s">
        <v>833</v>
      </c>
      <c r="B376" s="16" t="s">
        <v>834</v>
      </c>
      <c r="C376" s="16" t="s">
        <v>817</v>
      </c>
      <c r="D376" s="16" t="s">
        <v>187</v>
      </c>
      <c r="E376" s="17" t="s">
        <v>29</v>
      </c>
      <c r="F376" s="17" t="s">
        <v>35</v>
      </c>
      <c r="G376" s="18">
        <v>10000</v>
      </c>
      <c r="H376" s="14">
        <v>0</v>
      </c>
      <c r="I376" s="14">
        <v>25</v>
      </c>
      <c r="J376" s="14">
        <f t="shared" si="167"/>
        <v>287</v>
      </c>
      <c r="K376" s="14">
        <f t="shared" si="168"/>
        <v>710</v>
      </c>
      <c r="L376" s="14">
        <f t="shared" si="173"/>
        <v>120</v>
      </c>
      <c r="M376" s="14">
        <f t="shared" si="170"/>
        <v>304</v>
      </c>
      <c r="N376" s="14">
        <f t="shared" si="171"/>
        <v>709</v>
      </c>
      <c r="O376" s="14">
        <v>0</v>
      </c>
      <c r="P376" s="14">
        <f t="shared" si="184"/>
        <v>2155</v>
      </c>
      <c r="Q376" s="14">
        <f t="shared" si="194"/>
        <v>616</v>
      </c>
      <c r="R376" s="14">
        <f t="shared" si="169"/>
        <v>1539</v>
      </c>
      <c r="S376" s="68">
        <f t="shared" si="172"/>
        <v>9384</v>
      </c>
      <c r="T376" s="15">
        <v>111</v>
      </c>
    </row>
    <row r="377" spans="1:20" s="69" customFormat="1" ht="21" customHeight="1" thickBot="1" x14ac:dyDescent="0.35">
      <c r="A377" s="64" t="s">
        <v>913</v>
      </c>
      <c r="B377" s="16" t="s">
        <v>914</v>
      </c>
      <c r="C377" s="16" t="s">
        <v>817</v>
      </c>
      <c r="D377" s="16" t="s">
        <v>96</v>
      </c>
      <c r="E377" s="17" t="s">
        <v>34</v>
      </c>
      <c r="F377" s="17" t="s">
        <v>35</v>
      </c>
      <c r="G377" s="18">
        <v>25000</v>
      </c>
      <c r="H377" s="14">
        <v>0</v>
      </c>
      <c r="I377" s="14">
        <v>25</v>
      </c>
      <c r="J377" s="14">
        <f t="shared" ref="J377" si="195">ROUNDUP(G377*2.87%,2)</f>
        <v>717.5</v>
      </c>
      <c r="K377" s="14">
        <f t="shared" ref="K377" si="196">ROUNDUP(G377*7.1%,2)</f>
        <v>1775</v>
      </c>
      <c r="L377" s="14">
        <f t="shared" ref="L377" si="197">+G377*1.2%</f>
        <v>300</v>
      </c>
      <c r="M377" s="14">
        <f t="shared" ref="M377" si="198">+G377*3.04%</f>
        <v>760</v>
      </c>
      <c r="N377" s="14">
        <f t="shared" ref="N377" si="199">+G377*7.09%</f>
        <v>1772.5000000000002</v>
      </c>
      <c r="O377" s="14">
        <v>0</v>
      </c>
      <c r="P377" s="14">
        <f t="shared" ref="P377" si="200">+H377+I377+J377+K377+L377+M377+N377+O377</f>
        <v>5350</v>
      </c>
      <c r="Q377" s="14">
        <f t="shared" ref="Q377" si="201">ROUNDUP(H377+I377+J377+M377+O377,2)</f>
        <v>1502.5</v>
      </c>
      <c r="R377" s="14">
        <f t="shared" ref="R377" si="202">+K377+L377+N377</f>
        <v>3847.5</v>
      </c>
      <c r="S377" s="68">
        <f t="shared" ref="S377" si="203">ROUNDUP(G377-Q377,2)</f>
        <v>23497.5</v>
      </c>
      <c r="T377" s="15">
        <v>111</v>
      </c>
    </row>
    <row r="378" spans="1:20" s="69" customFormat="1" ht="21" customHeight="1" thickBot="1" x14ac:dyDescent="0.35">
      <c r="A378" s="64" t="s">
        <v>975</v>
      </c>
      <c r="B378" s="16" t="s">
        <v>976</v>
      </c>
      <c r="C378" s="16" t="s">
        <v>817</v>
      </c>
      <c r="D378" s="16" t="s">
        <v>187</v>
      </c>
      <c r="E378" s="17" t="s">
        <v>29</v>
      </c>
      <c r="F378" s="17" t="s">
        <v>35</v>
      </c>
      <c r="G378" s="18">
        <v>10000</v>
      </c>
      <c r="H378" s="14">
        <v>0</v>
      </c>
      <c r="I378" s="14">
        <v>25</v>
      </c>
      <c r="J378" s="14">
        <f t="shared" si="167"/>
        <v>287</v>
      </c>
      <c r="K378" s="14">
        <f t="shared" si="168"/>
        <v>710</v>
      </c>
      <c r="L378" s="14">
        <f t="shared" si="173"/>
        <v>120</v>
      </c>
      <c r="M378" s="14">
        <f t="shared" si="170"/>
        <v>304</v>
      </c>
      <c r="N378" s="14">
        <f t="shared" si="171"/>
        <v>709</v>
      </c>
      <c r="O378" s="14">
        <v>0</v>
      </c>
      <c r="P378" s="14">
        <f t="shared" si="184"/>
        <v>2155</v>
      </c>
      <c r="Q378" s="14">
        <f t="shared" si="194"/>
        <v>616</v>
      </c>
      <c r="R378" s="14">
        <f t="shared" si="169"/>
        <v>1539</v>
      </c>
      <c r="S378" s="68">
        <f t="shared" si="172"/>
        <v>9384</v>
      </c>
      <c r="T378" s="15">
        <v>111</v>
      </c>
    </row>
    <row r="379" spans="1:20" s="69" customFormat="1" ht="21" customHeight="1" thickBot="1" x14ac:dyDescent="0.35">
      <c r="A379" s="64" t="s">
        <v>955</v>
      </c>
      <c r="B379" s="16" t="s">
        <v>956</v>
      </c>
      <c r="C379" s="16" t="s">
        <v>835</v>
      </c>
      <c r="D379" s="16" t="s">
        <v>455</v>
      </c>
      <c r="E379" s="17" t="s">
        <v>29</v>
      </c>
      <c r="F379" s="17" t="s">
        <v>35</v>
      </c>
      <c r="G379" s="18">
        <v>31500</v>
      </c>
      <c r="H379" s="14">
        <v>0</v>
      </c>
      <c r="I379" s="14">
        <v>25</v>
      </c>
      <c r="J379" s="14">
        <f t="shared" si="167"/>
        <v>904.05</v>
      </c>
      <c r="K379" s="14">
        <f t="shared" si="168"/>
        <v>2236.5</v>
      </c>
      <c r="L379" s="14">
        <f t="shared" si="173"/>
        <v>378</v>
      </c>
      <c r="M379" s="14">
        <f t="shared" si="170"/>
        <v>957.6</v>
      </c>
      <c r="N379" s="14">
        <f t="shared" si="171"/>
        <v>2233.3500000000004</v>
      </c>
      <c r="O379" s="14">
        <v>0</v>
      </c>
      <c r="P379" s="14">
        <f t="shared" ref="P379" si="204">+H379+I379+J379+K379+L379+M379+N379+O379</f>
        <v>6734.5000000000009</v>
      </c>
      <c r="Q379" s="14">
        <f t="shared" ref="Q379" si="205">ROUNDUP(H379+I379+J379+M379+O379,2)</f>
        <v>1886.65</v>
      </c>
      <c r="R379" s="14">
        <f t="shared" si="169"/>
        <v>4847.8500000000004</v>
      </c>
      <c r="S379" s="68">
        <f t="shared" si="172"/>
        <v>29613.35</v>
      </c>
      <c r="T379" s="15">
        <v>111</v>
      </c>
    </row>
    <row r="380" spans="1:20" s="69" customFormat="1" ht="21" customHeight="1" thickBot="1" x14ac:dyDescent="0.35">
      <c r="A380" s="64" t="s">
        <v>911</v>
      </c>
      <c r="B380" s="16" t="s">
        <v>912</v>
      </c>
      <c r="C380" s="16" t="s">
        <v>835</v>
      </c>
      <c r="D380" s="16" t="s">
        <v>58</v>
      </c>
      <c r="E380" s="17" t="s">
        <v>34</v>
      </c>
      <c r="F380" s="17" t="s">
        <v>35</v>
      </c>
      <c r="G380" s="18">
        <v>15000</v>
      </c>
      <c r="H380" s="14">
        <v>0</v>
      </c>
      <c r="I380" s="14">
        <v>25</v>
      </c>
      <c r="J380" s="14">
        <f t="shared" ref="J380" si="206">ROUNDUP(G380*2.87%,2)</f>
        <v>430.5</v>
      </c>
      <c r="K380" s="14">
        <f t="shared" ref="K380" si="207">ROUNDUP(G380*7.1%,2)</f>
        <v>1065</v>
      </c>
      <c r="L380" s="14">
        <f t="shared" ref="L380" si="208">+G380*1.2%</f>
        <v>180</v>
      </c>
      <c r="M380" s="14">
        <f t="shared" ref="M380" si="209">+G380*3.04%</f>
        <v>456</v>
      </c>
      <c r="N380" s="14">
        <f t="shared" ref="N380" si="210">+G380*7.09%</f>
        <v>1063.5</v>
      </c>
      <c r="O380" s="14">
        <v>0</v>
      </c>
      <c r="P380" s="14">
        <f t="shared" si="184"/>
        <v>3220</v>
      </c>
      <c r="Q380" s="14">
        <f t="shared" si="194"/>
        <v>911.5</v>
      </c>
      <c r="R380" s="14">
        <f t="shared" ref="R380" si="211">+K380+L380+N380</f>
        <v>2308.5</v>
      </c>
      <c r="S380" s="68">
        <f t="shared" ref="S380" si="212">ROUNDUP(G380-Q380,2)</f>
        <v>14088.5</v>
      </c>
      <c r="T380" s="15">
        <v>111</v>
      </c>
    </row>
    <row r="381" spans="1:20" s="69" customFormat="1" ht="21" customHeight="1" thickBot="1" x14ac:dyDescent="0.35">
      <c r="A381" s="64" t="s">
        <v>915</v>
      </c>
      <c r="B381" s="16" t="s">
        <v>916</v>
      </c>
      <c r="C381" s="16" t="s">
        <v>835</v>
      </c>
      <c r="D381" s="16" t="s">
        <v>67</v>
      </c>
      <c r="E381" s="17" t="s">
        <v>29</v>
      </c>
      <c r="F381" s="17" t="s">
        <v>35</v>
      </c>
      <c r="G381" s="18">
        <v>20000</v>
      </c>
      <c r="H381" s="14">
        <v>0</v>
      </c>
      <c r="I381" s="14">
        <v>25</v>
      </c>
      <c r="J381" s="14">
        <f t="shared" si="167"/>
        <v>574</v>
      </c>
      <c r="K381" s="14">
        <f t="shared" si="168"/>
        <v>1420</v>
      </c>
      <c r="L381" s="14">
        <f t="shared" si="173"/>
        <v>240</v>
      </c>
      <c r="M381" s="14">
        <f t="shared" si="170"/>
        <v>608</v>
      </c>
      <c r="N381" s="14">
        <f t="shared" si="171"/>
        <v>1418</v>
      </c>
      <c r="O381" s="14">
        <v>0</v>
      </c>
      <c r="P381" s="14">
        <f t="shared" si="184"/>
        <v>4285</v>
      </c>
      <c r="Q381" s="14">
        <f t="shared" si="194"/>
        <v>1207</v>
      </c>
      <c r="R381" s="14">
        <f t="shared" si="169"/>
        <v>3078</v>
      </c>
      <c r="S381" s="68">
        <f t="shared" si="172"/>
        <v>18793</v>
      </c>
      <c r="T381" s="15">
        <v>111</v>
      </c>
    </row>
    <row r="382" spans="1:20" s="69" customFormat="1" ht="21" customHeight="1" thickBot="1" x14ac:dyDescent="0.35">
      <c r="A382" s="64" t="s">
        <v>836</v>
      </c>
      <c r="B382" s="16" t="s">
        <v>837</v>
      </c>
      <c r="C382" s="16" t="s">
        <v>838</v>
      </c>
      <c r="D382" s="16" t="s">
        <v>455</v>
      </c>
      <c r="E382" s="17" t="s">
        <v>34</v>
      </c>
      <c r="F382" s="17" t="s">
        <v>40</v>
      </c>
      <c r="G382" s="18">
        <v>28350</v>
      </c>
      <c r="H382" s="14">
        <v>0</v>
      </c>
      <c r="I382" s="14">
        <v>25</v>
      </c>
      <c r="J382" s="14">
        <f t="shared" si="167"/>
        <v>813.65</v>
      </c>
      <c r="K382" s="14">
        <f t="shared" si="168"/>
        <v>2012.85</v>
      </c>
      <c r="L382" s="14">
        <f>+G382*1.2%</f>
        <v>340.2</v>
      </c>
      <c r="M382" s="14">
        <f>+G382*3.04%</f>
        <v>861.84</v>
      </c>
      <c r="N382" s="14">
        <f>+G382*7.09%</f>
        <v>2010.0150000000001</v>
      </c>
      <c r="O382" s="14">
        <v>0</v>
      </c>
      <c r="P382" s="14">
        <f t="shared" si="184"/>
        <v>6063.5550000000003</v>
      </c>
      <c r="Q382" s="14">
        <f t="shared" si="194"/>
        <v>1700.49</v>
      </c>
      <c r="R382" s="14">
        <f>+K382+L382+N382</f>
        <v>4363.0649999999996</v>
      </c>
      <c r="S382" s="68">
        <f t="shared" si="172"/>
        <v>26649.51</v>
      </c>
      <c r="T382" s="15">
        <v>111</v>
      </c>
    </row>
    <row r="383" spans="1:20" s="69" customFormat="1" ht="21" customHeight="1" thickBot="1" x14ac:dyDescent="0.35">
      <c r="A383" s="64" t="s">
        <v>839</v>
      </c>
      <c r="B383" s="16" t="s">
        <v>840</v>
      </c>
      <c r="C383" s="16" t="s">
        <v>838</v>
      </c>
      <c r="D383" s="16" t="s">
        <v>109</v>
      </c>
      <c r="E383" s="17" t="s">
        <v>34</v>
      </c>
      <c r="F383" s="17" t="s">
        <v>35</v>
      </c>
      <c r="G383" s="18">
        <v>10000</v>
      </c>
      <c r="H383" s="14">
        <v>0</v>
      </c>
      <c r="I383" s="14">
        <v>25</v>
      </c>
      <c r="J383" s="14">
        <f t="shared" ref="J383" si="213">ROUNDUP(G383*2.87%,2)</f>
        <v>287</v>
      </c>
      <c r="K383" s="14">
        <f t="shared" ref="K383" si="214">ROUNDUP(G383*7.1%,2)</f>
        <v>710</v>
      </c>
      <c r="L383" s="14">
        <f t="shared" ref="L383" si="215">+G383*1.2%</f>
        <v>120</v>
      </c>
      <c r="M383" s="14">
        <f t="shared" ref="M383" si="216">+G383*3.04%</f>
        <v>304</v>
      </c>
      <c r="N383" s="14">
        <f t="shared" ref="N383" si="217">+G383*7.09%</f>
        <v>709</v>
      </c>
      <c r="O383" s="14">
        <v>0</v>
      </c>
      <c r="P383" s="14">
        <f t="shared" ref="P383" si="218">+H383+I383+J383+K383+L383+M383+N383+O383</f>
        <v>2155</v>
      </c>
      <c r="Q383" s="14">
        <f t="shared" ref="Q383" si="219">ROUNDUP(H383+I383+J383+M383+O383,2)</f>
        <v>616</v>
      </c>
      <c r="R383" s="14">
        <f t="shared" ref="R383" si="220">+K383+L383+N383</f>
        <v>1539</v>
      </c>
      <c r="S383" s="68">
        <f t="shared" ref="S383" si="221">ROUNDUP(G383-Q383,2)</f>
        <v>9384</v>
      </c>
      <c r="T383" s="15">
        <v>111</v>
      </c>
    </row>
    <row r="384" spans="1:20" s="69" customFormat="1" ht="21" customHeight="1" thickBot="1" x14ac:dyDescent="0.35">
      <c r="A384" s="64" t="s">
        <v>971</v>
      </c>
      <c r="B384" s="16" t="s">
        <v>972</v>
      </c>
      <c r="C384" s="16" t="s">
        <v>838</v>
      </c>
      <c r="D384" s="16" t="s">
        <v>187</v>
      </c>
      <c r="E384" s="17" t="s">
        <v>29</v>
      </c>
      <c r="F384" s="17" t="s">
        <v>35</v>
      </c>
      <c r="G384" s="18">
        <v>10000</v>
      </c>
      <c r="H384" s="14">
        <v>0</v>
      </c>
      <c r="I384" s="14">
        <v>25</v>
      </c>
      <c r="J384" s="14">
        <f t="shared" si="167"/>
        <v>287</v>
      </c>
      <c r="K384" s="14">
        <f t="shared" si="168"/>
        <v>710</v>
      </c>
      <c r="L384" s="14">
        <f t="shared" si="173"/>
        <v>120</v>
      </c>
      <c r="M384" s="14">
        <f t="shared" si="170"/>
        <v>304</v>
      </c>
      <c r="N384" s="14">
        <f t="shared" si="171"/>
        <v>709</v>
      </c>
      <c r="O384" s="14">
        <v>0</v>
      </c>
      <c r="P384" s="14">
        <f t="shared" si="184"/>
        <v>2155</v>
      </c>
      <c r="Q384" s="14">
        <f t="shared" si="194"/>
        <v>616</v>
      </c>
      <c r="R384" s="14">
        <f t="shared" si="169"/>
        <v>1539</v>
      </c>
      <c r="S384" s="68">
        <f t="shared" si="172"/>
        <v>9384</v>
      </c>
      <c r="T384" s="15">
        <v>111</v>
      </c>
    </row>
    <row r="385" spans="1:20" s="69" customFormat="1" ht="21" customHeight="1" thickBot="1" x14ac:dyDescent="0.35">
      <c r="A385" s="64" t="s">
        <v>841</v>
      </c>
      <c r="B385" s="16" t="s">
        <v>842</v>
      </c>
      <c r="C385" s="16" t="s">
        <v>843</v>
      </c>
      <c r="D385" s="16" t="s">
        <v>455</v>
      </c>
      <c r="E385" s="17" t="s">
        <v>29</v>
      </c>
      <c r="F385" s="17" t="s">
        <v>40</v>
      </c>
      <c r="G385" s="18">
        <v>31500</v>
      </c>
      <c r="H385" s="14">
        <v>0</v>
      </c>
      <c r="I385" s="14">
        <v>25</v>
      </c>
      <c r="J385" s="14">
        <f t="shared" si="167"/>
        <v>904.05</v>
      </c>
      <c r="K385" s="14">
        <f t="shared" si="168"/>
        <v>2236.5</v>
      </c>
      <c r="L385" s="14">
        <f t="shared" si="173"/>
        <v>378</v>
      </c>
      <c r="M385" s="14">
        <f t="shared" si="170"/>
        <v>957.6</v>
      </c>
      <c r="N385" s="14">
        <f t="shared" si="171"/>
        <v>2233.3500000000004</v>
      </c>
      <c r="O385" s="14">
        <v>0</v>
      </c>
      <c r="P385" s="14">
        <f t="shared" si="184"/>
        <v>6734.5000000000009</v>
      </c>
      <c r="Q385" s="14">
        <f t="shared" si="194"/>
        <v>1886.65</v>
      </c>
      <c r="R385" s="14">
        <f t="shared" si="169"/>
        <v>4847.8500000000004</v>
      </c>
      <c r="S385" s="68">
        <f t="shared" si="172"/>
        <v>29613.35</v>
      </c>
      <c r="T385" s="15">
        <v>111</v>
      </c>
    </row>
    <row r="386" spans="1:20" s="69" customFormat="1" ht="21" customHeight="1" thickBot="1" x14ac:dyDescent="0.35">
      <c r="A386" s="64" t="s">
        <v>844</v>
      </c>
      <c r="B386" s="16" t="s">
        <v>845</v>
      </c>
      <c r="C386" s="16" t="s">
        <v>843</v>
      </c>
      <c r="D386" s="16" t="s">
        <v>490</v>
      </c>
      <c r="E386" s="17" t="s">
        <v>29</v>
      </c>
      <c r="F386" s="17" t="s">
        <v>106</v>
      </c>
      <c r="G386" s="18">
        <v>13200</v>
      </c>
      <c r="H386" s="14">
        <v>0</v>
      </c>
      <c r="I386" s="14">
        <v>25</v>
      </c>
      <c r="J386" s="14">
        <f t="shared" si="167"/>
        <v>378.84</v>
      </c>
      <c r="K386" s="14">
        <f t="shared" si="168"/>
        <v>937.2</v>
      </c>
      <c r="L386" s="14">
        <f t="shared" si="173"/>
        <v>158.4</v>
      </c>
      <c r="M386" s="14">
        <f t="shared" si="170"/>
        <v>401.28</v>
      </c>
      <c r="N386" s="14">
        <f t="shared" si="171"/>
        <v>935.88000000000011</v>
      </c>
      <c r="O386" s="14">
        <v>0</v>
      </c>
      <c r="P386" s="14">
        <f t="shared" si="184"/>
        <v>2836.6000000000004</v>
      </c>
      <c r="Q386" s="14">
        <f t="shared" si="194"/>
        <v>805.12</v>
      </c>
      <c r="R386" s="14">
        <f t="shared" si="169"/>
        <v>2031.4800000000002</v>
      </c>
      <c r="S386" s="68">
        <f t="shared" si="172"/>
        <v>12394.88</v>
      </c>
      <c r="T386" s="15">
        <v>111</v>
      </c>
    </row>
    <row r="387" spans="1:20" s="69" customFormat="1" ht="21" customHeight="1" thickBot="1" x14ac:dyDescent="0.35">
      <c r="A387" s="64" t="s">
        <v>846</v>
      </c>
      <c r="B387" s="16" t="s">
        <v>847</v>
      </c>
      <c r="C387" s="16" t="s">
        <v>848</v>
      </c>
      <c r="D387" s="16" t="s">
        <v>455</v>
      </c>
      <c r="E387" s="17" t="s">
        <v>29</v>
      </c>
      <c r="F387" s="17" t="s">
        <v>40</v>
      </c>
      <c r="G387" s="18">
        <v>31500</v>
      </c>
      <c r="H387" s="14">
        <v>0</v>
      </c>
      <c r="I387" s="14">
        <v>25</v>
      </c>
      <c r="J387" s="14">
        <f t="shared" si="167"/>
        <v>904.05</v>
      </c>
      <c r="K387" s="14">
        <f t="shared" si="168"/>
        <v>2236.5</v>
      </c>
      <c r="L387" s="14">
        <f t="shared" si="173"/>
        <v>378</v>
      </c>
      <c r="M387" s="14">
        <f t="shared" si="170"/>
        <v>957.6</v>
      </c>
      <c r="N387" s="14">
        <f t="shared" si="171"/>
        <v>2233.3500000000004</v>
      </c>
      <c r="O387" s="14">
        <v>4016.24</v>
      </c>
      <c r="P387" s="14">
        <f t="shared" si="184"/>
        <v>10750.740000000002</v>
      </c>
      <c r="Q387" s="14">
        <f t="shared" si="194"/>
        <v>5902.89</v>
      </c>
      <c r="R387" s="14">
        <f t="shared" si="169"/>
        <v>4847.8500000000004</v>
      </c>
      <c r="S387" s="68">
        <f t="shared" si="172"/>
        <v>25597.11</v>
      </c>
      <c r="T387" s="15">
        <v>111</v>
      </c>
    </row>
    <row r="388" spans="1:20" s="69" customFormat="1" ht="21" customHeight="1" thickBot="1" x14ac:dyDescent="0.35">
      <c r="A388" s="64" t="s">
        <v>849</v>
      </c>
      <c r="B388" s="16" t="s">
        <v>850</v>
      </c>
      <c r="C388" s="16" t="s">
        <v>848</v>
      </c>
      <c r="D388" s="16" t="s">
        <v>187</v>
      </c>
      <c r="E388" s="17" t="s">
        <v>29</v>
      </c>
      <c r="F388" s="17" t="s">
        <v>35</v>
      </c>
      <c r="G388" s="18">
        <v>10000</v>
      </c>
      <c r="H388" s="14">
        <v>0</v>
      </c>
      <c r="I388" s="14">
        <v>25</v>
      </c>
      <c r="J388" s="14">
        <f t="shared" si="167"/>
        <v>287</v>
      </c>
      <c r="K388" s="14">
        <f t="shared" si="168"/>
        <v>710</v>
      </c>
      <c r="L388" s="14">
        <f t="shared" si="173"/>
        <v>120</v>
      </c>
      <c r="M388" s="14">
        <f t="shared" si="170"/>
        <v>304</v>
      </c>
      <c r="N388" s="14">
        <f t="shared" si="171"/>
        <v>709</v>
      </c>
      <c r="O388" s="14">
        <v>0</v>
      </c>
      <c r="P388" s="14">
        <f t="shared" si="184"/>
        <v>2155</v>
      </c>
      <c r="Q388" s="14">
        <f t="shared" si="194"/>
        <v>616</v>
      </c>
      <c r="R388" s="14">
        <f t="shared" si="169"/>
        <v>1539</v>
      </c>
      <c r="S388" s="68">
        <f t="shared" si="172"/>
        <v>9384</v>
      </c>
      <c r="T388" s="15">
        <v>111</v>
      </c>
    </row>
    <row r="389" spans="1:20" s="69" customFormat="1" ht="21" customHeight="1" thickBot="1" x14ac:dyDescent="0.35">
      <c r="A389" s="64" t="s">
        <v>851</v>
      </c>
      <c r="B389" s="16" t="s">
        <v>852</v>
      </c>
      <c r="C389" s="16" t="s">
        <v>848</v>
      </c>
      <c r="D389" s="16" t="s">
        <v>187</v>
      </c>
      <c r="E389" s="17" t="s">
        <v>34</v>
      </c>
      <c r="F389" s="17" t="s">
        <v>35</v>
      </c>
      <c r="G389" s="18">
        <v>10000</v>
      </c>
      <c r="H389" s="14">
        <v>0</v>
      </c>
      <c r="I389" s="14">
        <v>25</v>
      </c>
      <c r="J389" s="14">
        <f t="shared" si="167"/>
        <v>287</v>
      </c>
      <c r="K389" s="14">
        <f t="shared" si="168"/>
        <v>710</v>
      </c>
      <c r="L389" s="14">
        <f t="shared" si="173"/>
        <v>120</v>
      </c>
      <c r="M389" s="14">
        <f t="shared" si="170"/>
        <v>304</v>
      </c>
      <c r="N389" s="14">
        <f t="shared" si="171"/>
        <v>709</v>
      </c>
      <c r="O389" s="14">
        <v>0</v>
      </c>
      <c r="P389" s="14">
        <f t="shared" si="184"/>
        <v>2155</v>
      </c>
      <c r="Q389" s="14">
        <f t="shared" si="194"/>
        <v>616</v>
      </c>
      <c r="R389" s="14">
        <f t="shared" si="169"/>
        <v>1539</v>
      </c>
      <c r="S389" s="68">
        <f t="shared" si="172"/>
        <v>9384</v>
      </c>
      <c r="T389" s="15">
        <v>111</v>
      </c>
    </row>
    <row r="390" spans="1:20" s="69" customFormat="1" ht="21" customHeight="1" thickBot="1" x14ac:dyDescent="0.35">
      <c r="A390" s="64" t="s">
        <v>853</v>
      </c>
      <c r="B390" s="16" t="s">
        <v>854</v>
      </c>
      <c r="C390" s="16" t="s">
        <v>848</v>
      </c>
      <c r="D390" s="16" t="s">
        <v>58</v>
      </c>
      <c r="E390" s="17" t="s">
        <v>34</v>
      </c>
      <c r="F390" s="17" t="s">
        <v>35</v>
      </c>
      <c r="G390" s="18">
        <v>15000</v>
      </c>
      <c r="H390" s="14">
        <v>0</v>
      </c>
      <c r="I390" s="14">
        <v>25</v>
      </c>
      <c r="J390" s="14">
        <f t="shared" si="167"/>
        <v>430.5</v>
      </c>
      <c r="K390" s="14">
        <f t="shared" si="168"/>
        <v>1065</v>
      </c>
      <c r="L390" s="14">
        <f t="shared" si="173"/>
        <v>180</v>
      </c>
      <c r="M390" s="14">
        <f t="shared" si="170"/>
        <v>456</v>
      </c>
      <c r="N390" s="14">
        <f t="shared" si="171"/>
        <v>1063.5</v>
      </c>
      <c r="O390" s="14">
        <v>0</v>
      </c>
      <c r="P390" s="14">
        <f t="shared" si="184"/>
        <v>3220</v>
      </c>
      <c r="Q390" s="14">
        <f t="shared" si="194"/>
        <v>911.5</v>
      </c>
      <c r="R390" s="14">
        <f t="shared" si="169"/>
        <v>2308.5</v>
      </c>
      <c r="S390" s="68">
        <f t="shared" si="172"/>
        <v>14088.5</v>
      </c>
      <c r="T390" s="15">
        <v>111</v>
      </c>
    </row>
    <row r="391" spans="1:20" s="69" customFormat="1" ht="21" customHeight="1" thickBot="1" x14ac:dyDescent="0.35">
      <c r="A391" s="64" t="s">
        <v>855</v>
      </c>
      <c r="B391" s="16" t="s">
        <v>856</v>
      </c>
      <c r="C391" s="16" t="s">
        <v>857</v>
      </c>
      <c r="D391" s="16" t="s">
        <v>455</v>
      </c>
      <c r="E391" s="17" t="s">
        <v>29</v>
      </c>
      <c r="F391" s="17" t="s">
        <v>40</v>
      </c>
      <c r="G391" s="18">
        <v>31500</v>
      </c>
      <c r="H391" s="14">
        <v>0</v>
      </c>
      <c r="I391" s="14">
        <v>25</v>
      </c>
      <c r="J391" s="14">
        <f t="shared" si="167"/>
        <v>904.05</v>
      </c>
      <c r="K391" s="14">
        <f t="shared" si="168"/>
        <v>2236.5</v>
      </c>
      <c r="L391" s="14">
        <f t="shared" si="173"/>
        <v>378</v>
      </c>
      <c r="M391" s="14">
        <f t="shared" si="170"/>
        <v>957.6</v>
      </c>
      <c r="N391" s="14">
        <f t="shared" si="171"/>
        <v>2233.3500000000004</v>
      </c>
      <c r="O391" s="14">
        <v>0</v>
      </c>
      <c r="P391" s="14">
        <f t="shared" si="184"/>
        <v>6734.5000000000009</v>
      </c>
      <c r="Q391" s="14">
        <f t="shared" si="194"/>
        <v>1886.65</v>
      </c>
      <c r="R391" s="14">
        <f t="shared" si="169"/>
        <v>4847.8500000000004</v>
      </c>
      <c r="S391" s="68">
        <f t="shared" si="172"/>
        <v>29613.35</v>
      </c>
      <c r="T391" s="15">
        <v>111</v>
      </c>
    </row>
    <row r="392" spans="1:20" s="69" customFormat="1" ht="21" customHeight="1" thickBot="1" x14ac:dyDescent="0.35">
      <c r="A392" s="64" t="s">
        <v>858</v>
      </c>
      <c r="B392" s="16" t="s">
        <v>859</v>
      </c>
      <c r="C392" s="16" t="s">
        <v>857</v>
      </c>
      <c r="D392" s="16" t="s">
        <v>127</v>
      </c>
      <c r="E392" s="17" t="s">
        <v>29</v>
      </c>
      <c r="F392" s="17" t="s">
        <v>106</v>
      </c>
      <c r="G392" s="18">
        <v>10000</v>
      </c>
      <c r="H392" s="14">
        <v>0</v>
      </c>
      <c r="I392" s="14">
        <v>25</v>
      </c>
      <c r="J392" s="14">
        <f t="shared" si="167"/>
        <v>287</v>
      </c>
      <c r="K392" s="14">
        <f t="shared" si="168"/>
        <v>710</v>
      </c>
      <c r="L392" s="14">
        <f t="shared" si="173"/>
        <v>120</v>
      </c>
      <c r="M392" s="14">
        <f t="shared" si="170"/>
        <v>304</v>
      </c>
      <c r="N392" s="14">
        <f t="shared" si="171"/>
        <v>709</v>
      </c>
      <c r="O392" s="14">
        <v>0</v>
      </c>
      <c r="P392" s="14">
        <f t="shared" ref="P392:P409" si="222">+H392+I392+J392+K392+L392+M392+N392+O392</f>
        <v>2155</v>
      </c>
      <c r="Q392" s="14">
        <f t="shared" si="194"/>
        <v>616</v>
      </c>
      <c r="R392" s="14">
        <f t="shared" si="169"/>
        <v>1539</v>
      </c>
      <c r="S392" s="68">
        <f t="shared" si="172"/>
        <v>9384</v>
      </c>
      <c r="T392" s="15">
        <v>111</v>
      </c>
    </row>
    <row r="393" spans="1:20" s="69" customFormat="1" ht="21" customHeight="1" thickBot="1" x14ac:dyDescent="0.35">
      <c r="A393" s="64" t="s">
        <v>860</v>
      </c>
      <c r="B393" s="16" t="s">
        <v>861</v>
      </c>
      <c r="C393" s="16" t="s">
        <v>857</v>
      </c>
      <c r="D393" s="16" t="s">
        <v>187</v>
      </c>
      <c r="E393" s="17" t="s">
        <v>29</v>
      </c>
      <c r="F393" s="17" t="s">
        <v>35</v>
      </c>
      <c r="G393" s="18">
        <v>10000</v>
      </c>
      <c r="H393" s="14">
        <v>0</v>
      </c>
      <c r="I393" s="14">
        <v>25</v>
      </c>
      <c r="J393" s="14">
        <f t="shared" si="167"/>
        <v>287</v>
      </c>
      <c r="K393" s="14">
        <f t="shared" si="168"/>
        <v>710</v>
      </c>
      <c r="L393" s="14">
        <f t="shared" si="173"/>
        <v>120</v>
      </c>
      <c r="M393" s="14">
        <f t="shared" si="170"/>
        <v>304</v>
      </c>
      <c r="N393" s="14">
        <f t="shared" si="171"/>
        <v>709</v>
      </c>
      <c r="O393" s="14">
        <v>0</v>
      </c>
      <c r="P393" s="14">
        <f t="shared" si="222"/>
        <v>2155</v>
      </c>
      <c r="Q393" s="14">
        <f t="shared" si="194"/>
        <v>616</v>
      </c>
      <c r="R393" s="14">
        <f t="shared" si="169"/>
        <v>1539</v>
      </c>
      <c r="S393" s="68">
        <f t="shared" si="172"/>
        <v>9384</v>
      </c>
      <c r="T393" s="15">
        <v>111</v>
      </c>
    </row>
    <row r="394" spans="1:20" s="69" customFormat="1" ht="21" customHeight="1" thickBot="1" x14ac:dyDescent="0.35">
      <c r="A394" s="64" t="s">
        <v>862</v>
      </c>
      <c r="B394" s="16" t="s">
        <v>863</v>
      </c>
      <c r="C394" s="16" t="s">
        <v>857</v>
      </c>
      <c r="D394" s="16" t="s">
        <v>58</v>
      </c>
      <c r="E394" s="17" t="s">
        <v>34</v>
      </c>
      <c r="F394" s="17" t="s">
        <v>35</v>
      </c>
      <c r="G394" s="18">
        <v>10000</v>
      </c>
      <c r="H394" s="14">
        <v>0</v>
      </c>
      <c r="I394" s="14">
        <v>25</v>
      </c>
      <c r="J394" s="14">
        <f t="shared" si="167"/>
        <v>287</v>
      </c>
      <c r="K394" s="14">
        <f t="shared" si="168"/>
        <v>710</v>
      </c>
      <c r="L394" s="14">
        <f t="shared" si="173"/>
        <v>120</v>
      </c>
      <c r="M394" s="14">
        <f t="shared" si="170"/>
        <v>304</v>
      </c>
      <c r="N394" s="14">
        <f t="shared" si="171"/>
        <v>709</v>
      </c>
      <c r="O394" s="14">
        <v>0</v>
      </c>
      <c r="P394" s="14">
        <f t="shared" si="222"/>
        <v>2155</v>
      </c>
      <c r="Q394" s="14">
        <f t="shared" si="194"/>
        <v>616</v>
      </c>
      <c r="R394" s="14">
        <f t="shared" si="169"/>
        <v>1539</v>
      </c>
      <c r="S394" s="68">
        <f t="shared" si="172"/>
        <v>9384</v>
      </c>
      <c r="T394" s="15">
        <v>111</v>
      </c>
    </row>
    <row r="395" spans="1:20" s="69" customFormat="1" ht="21" customHeight="1" thickBot="1" x14ac:dyDescent="0.35">
      <c r="A395" s="64" t="s">
        <v>865</v>
      </c>
      <c r="B395" s="16" t="s">
        <v>866</v>
      </c>
      <c r="C395" s="16" t="s">
        <v>864</v>
      </c>
      <c r="D395" s="16" t="s">
        <v>130</v>
      </c>
      <c r="E395" s="17" t="s">
        <v>29</v>
      </c>
      <c r="F395" s="17" t="s">
        <v>35</v>
      </c>
      <c r="G395" s="18">
        <v>13500</v>
      </c>
      <c r="H395" s="14">
        <v>0</v>
      </c>
      <c r="I395" s="14">
        <v>25</v>
      </c>
      <c r="J395" s="14">
        <f t="shared" si="167"/>
        <v>387.45</v>
      </c>
      <c r="K395" s="14">
        <f t="shared" si="168"/>
        <v>958.5</v>
      </c>
      <c r="L395" s="14">
        <f t="shared" si="173"/>
        <v>162</v>
      </c>
      <c r="M395" s="14">
        <f t="shared" si="170"/>
        <v>410.4</v>
      </c>
      <c r="N395" s="14">
        <f t="shared" si="171"/>
        <v>957.15000000000009</v>
      </c>
      <c r="O395" s="14">
        <v>0</v>
      </c>
      <c r="P395" s="14">
        <f t="shared" si="222"/>
        <v>2900.5</v>
      </c>
      <c r="Q395" s="14">
        <f t="shared" ref="Q395:Q409" si="223">ROUNDUP(H395+I395+J395+M395+O395,2)</f>
        <v>822.85</v>
      </c>
      <c r="R395" s="14">
        <f t="shared" si="169"/>
        <v>2077.65</v>
      </c>
      <c r="S395" s="68">
        <f t="shared" si="172"/>
        <v>12677.15</v>
      </c>
      <c r="T395" s="15">
        <v>111</v>
      </c>
    </row>
    <row r="396" spans="1:20" s="69" customFormat="1" ht="21" customHeight="1" thickBot="1" x14ac:dyDescent="0.35">
      <c r="A396" s="64" t="s">
        <v>867</v>
      </c>
      <c r="B396" s="16" t="s">
        <v>868</v>
      </c>
      <c r="C396" s="16" t="s">
        <v>864</v>
      </c>
      <c r="D396" s="16" t="s">
        <v>490</v>
      </c>
      <c r="E396" s="17" t="s">
        <v>29</v>
      </c>
      <c r="F396" s="17" t="s">
        <v>106</v>
      </c>
      <c r="G396" s="18">
        <v>45000</v>
      </c>
      <c r="H396" s="14">
        <v>1148.33</v>
      </c>
      <c r="I396" s="14">
        <v>25</v>
      </c>
      <c r="J396" s="14">
        <f t="shared" si="167"/>
        <v>1291.5</v>
      </c>
      <c r="K396" s="14">
        <f t="shared" si="168"/>
        <v>3195</v>
      </c>
      <c r="L396" s="14">
        <f t="shared" si="173"/>
        <v>540</v>
      </c>
      <c r="M396" s="14">
        <f t="shared" si="170"/>
        <v>1368</v>
      </c>
      <c r="N396" s="14">
        <f t="shared" si="171"/>
        <v>3190.5</v>
      </c>
      <c r="O396" s="14">
        <v>0</v>
      </c>
      <c r="P396" s="14">
        <f t="shared" si="222"/>
        <v>10758.33</v>
      </c>
      <c r="Q396" s="14">
        <f t="shared" si="223"/>
        <v>3832.83</v>
      </c>
      <c r="R396" s="14">
        <f t="shared" si="169"/>
        <v>6925.5</v>
      </c>
      <c r="S396" s="68">
        <f t="shared" si="172"/>
        <v>41167.17</v>
      </c>
      <c r="T396" s="15">
        <v>111</v>
      </c>
    </row>
    <row r="397" spans="1:20" s="69" customFormat="1" ht="21" customHeight="1" thickBot="1" x14ac:dyDescent="0.35">
      <c r="A397" s="64" t="s">
        <v>869</v>
      </c>
      <c r="B397" s="16" t="s">
        <v>870</v>
      </c>
      <c r="C397" s="16" t="s">
        <v>864</v>
      </c>
      <c r="D397" s="16" t="s">
        <v>339</v>
      </c>
      <c r="E397" s="17" t="s">
        <v>34</v>
      </c>
      <c r="F397" s="17" t="s">
        <v>35</v>
      </c>
      <c r="G397" s="18">
        <v>10000</v>
      </c>
      <c r="H397" s="14">
        <v>0</v>
      </c>
      <c r="I397" s="14">
        <v>25</v>
      </c>
      <c r="J397" s="14">
        <f t="shared" si="167"/>
        <v>287</v>
      </c>
      <c r="K397" s="14">
        <f t="shared" si="168"/>
        <v>710</v>
      </c>
      <c r="L397" s="14">
        <f t="shared" si="173"/>
        <v>120</v>
      </c>
      <c r="M397" s="14">
        <f t="shared" si="170"/>
        <v>304</v>
      </c>
      <c r="N397" s="14">
        <f t="shared" si="171"/>
        <v>709</v>
      </c>
      <c r="O397" s="14">
        <v>0</v>
      </c>
      <c r="P397" s="14">
        <f t="shared" si="222"/>
        <v>2155</v>
      </c>
      <c r="Q397" s="14">
        <f t="shared" si="223"/>
        <v>616</v>
      </c>
      <c r="R397" s="14">
        <f t="shared" si="169"/>
        <v>1539</v>
      </c>
      <c r="S397" s="68">
        <f t="shared" si="172"/>
        <v>9384</v>
      </c>
      <c r="T397" s="15">
        <v>111</v>
      </c>
    </row>
    <row r="398" spans="1:20" s="69" customFormat="1" ht="21" customHeight="1" thickBot="1" x14ac:dyDescent="0.35">
      <c r="A398" s="64" t="s">
        <v>871</v>
      </c>
      <c r="B398" s="16" t="s">
        <v>872</v>
      </c>
      <c r="C398" s="16" t="s">
        <v>864</v>
      </c>
      <c r="D398" s="16" t="s">
        <v>58</v>
      </c>
      <c r="E398" s="17" t="s">
        <v>34</v>
      </c>
      <c r="F398" s="17" t="s">
        <v>35</v>
      </c>
      <c r="G398" s="18">
        <v>11000</v>
      </c>
      <c r="H398" s="14">
        <v>0</v>
      </c>
      <c r="I398" s="14">
        <v>25</v>
      </c>
      <c r="J398" s="14">
        <f t="shared" si="167"/>
        <v>315.7</v>
      </c>
      <c r="K398" s="14">
        <f t="shared" si="168"/>
        <v>781</v>
      </c>
      <c r="L398" s="14">
        <f t="shared" si="173"/>
        <v>132</v>
      </c>
      <c r="M398" s="14">
        <f t="shared" si="170"/>
        <v>334.4</v>
      </c>
      <c r="N398" s="14">
        <f t="shared" si="171"/>
        <v>779.90000000000009</v>
      </c>
      <c r="O398" s="14">
        <v>0</v>
      </c>
      <c r="P398" s="14">
        <f t="shared" si="222"/>
        <v>2368</v>
      </c>
      <c r="Q398" s="14">
        <f t="shared" si="223"/>
        <v>675.1</v>
      </c>
      <c r="R398" s="14">
        <f t="shared" si="169"/>
        <v>1692.9</v>
      </c>
      <c r="S398" s="68">
        <f t="shared" si="172"/>
        <v>10324.9</v>
      </c>
      <c r="T398" s="15">
        <v>111</v>
      </c>
    </row>
    <row r="399" spans="1:20" s="69" customFormat="1" ht="21" customHeight="1" thickBot="1" x14ac:dyDescent="0.35">
      <c r="A399" s="64" t="s">
        <v>873</v>
      </c>
      <c r="B399" s="16" t="s">
        <v>874</v>
      </c>
      <c r="C399" s="16" t="s">
        <v>864</v>
      </c>
      <c r="D399" s="16" t="s">
        <v>58</v>
      </c>
      <c r="E399" s="17" t="s">
        <v>34</v>
      </c>
      <c r="F399" s="17" t="s">
        <v>35</v>
      </c>
      <c r="G399" s="18">
        <v>10000</v>
      </c>
      <c r="H399" s="14">
        <v>0</v>
      </c>
      <c r="I399" s="14">
        <v>25</v>
      </c>
      <c r="J399" s="14">
        <f t="shared" si="167"/>
        <v>287</v>
      </c>
      <c r="K399" s="14">
        <f t="shared" si="168"/>
        <v>710</v>
      </c>
      <c r="L399" s="14">
        <f t="shared" si="173"/>
        <v>120</v>
      </c>
      <c r="M399" s="14">
        <f t="shared" si="170"/>
        <v>304</v>
      </c>
      <c r="N399" s="14">
        <f t="shared" si="171"/>
        <v>709</v>
      </c>
      <c r="O399" s="14">
        <v>0</v>
      </c>
      <c r="P399" s="14">
        <f t="shared" si="222"/>
        <v>2155</v>
      </c>
      <c r="Q399" s="14">
        <f t="shared" si="223"/>
        <v>616</v>
      </c>
      <c r="R399" s="14">
        <f t="shared" si="169"/>
        <v>1539</v>
      </c>
      <c r="S399" s="68">
        <f t="shared" si="172"/>
        <v>9384</v>
      </c>
      <c r="T399" s="15">
        <v>111</v>
      </c>
    </row>
    <row r="400" spans="1:20" s="69" customFormat="1" ht="21" customHeight="1" thickBot="1" x14ac:dyDescent="0.35">
      <c r="A400" s="64" t="s">
        <v>875</v>
      </c>
      <c r="B400" s="16" t="s">
        <v>876</v>
      </c>
      <c r="C400" s="16" t="s">
        <v>864</v>
      </c>
      <c r="D400" s="16" t="s">
        <v>187</v>
      </c>
      <c r="E400" s="17" t="s">
        <v>34</v>
      </c>
      <c r="F400" s="17" t="s">
        <v>35</v>
      </c>
      <c r="G400" s="18">
        <v>10000</v>
      </c>
      <c r="H400" s="14">
        <v>0</v>
      </c>
      <c r="I400" s="14">
        <v>25</v>
      </c>
      <c r="J400" s="14">
        <f t="shared" si="167"/>
        <v>287</v>
      </c>
      <c r="K400" s="14">
        <f t="shared" si="168"/>
        <v>710</v>
      </c>
      <c r="L400" s="14">
        <f t="shared" si="173"/>
        <v>120</v>
      </c>
      <c r="M400" s="14">
        <f t="shared" si="170"/>
        <v>304</v>
      </c>
      <c r="N400" s="14">
        <f t="shared" si="171"/>
        <v>709</v>
      </c>
      <c r="O400" s="14">
        <v>0</v>
      </c>
      <c r="P400" s="14">
        <f t="shared" si="222"/>
        <v>2155</v>
      </c>
      <c r="Q400" s="14">
        <f t="shared" si="223"/>
        <v>616</v>
      </c>
      <c r="R400" s="14">
        <f t="shared" si="169"/>
        <v>1539</v>
      </c>
      <c r="S400" s="68">
        <f t="shared" si="172"/>
        <v>9384</v>
      </c>
      <c r="T400" s="15">
        <v>111</v>
      </c>
    </row>
    <row r="401" spans="1:20" s="69" customFormat="1" ht="21" customHeight="1" thickBot="1" x14ac:dyDescent="0.35">
      <c r="A401" s="64" t="s">
        <v>877</v>
      </c>
      <c r="B401" s="16" t="s">
        <v>878</v>
      </c>
      <c r="C401" s="16" t="s">
        <v>864</v>
      </c>
      <c r="D401" s="16" t="s">
        <v>187</v>
      </c>
      <c r="E401" s="17" t="s">
        <v>34</v>
      </c>
      <c r="F401" s="17" t="s">
        <v>44</v>
      </c>
      <c r="G401" s="18">
        <v>10000</v>
      </c>
      <c r="H401" s="14">
        <v>0</v>
      </c>
      <c r="I401" s="14">
        <v>25</v>
      </c>
      <c r="J401" s="14">
        <f t="shared" si="167"/>
        <v>287</v>
      </c>
      <c r="K401" s="14">
        <f t="shared" si="168"/>
        <v>710</v>
      </c>
      <c r="L401" s="14">
        <f t="shared" si="173"/>
        <v>120</v>
      </c>
      <c r="M401" s="14">
        <f t="shared" si="170"/>
        <v>304</v>
      </c>
      <c r="N401" s="14">
        <f t="shared" si="171"/>
        <v>709</v>
      </c>
      <c r="O401" s="14">
        <v>0</v>
      </c>
      <c r="P401" s="14">
        <f t="shared" si="222"/>
        <v>2155</v>
      </c>
      <c r="Q401" s="14">
        <f t="shared" si="223"/>
        <v>616</v>
      </c>
      <c r="R401" s="14">
        <f t="shared" si="169"/>
        <v>1539</v>
      </c>
      <c r="S401" s="68">
        <f t="shared" si="172"/>
        <v>9384</v>
      </c>
      <c r="T401" s="15">
        <v>111</v>
      </c>
    </row>
    <row r="402" spans="1:20" s="69" customFormat="1" ht="19.5" customHeight="1" thickBot="1" x14ac:dyDescent="0.35">
      <c r="A402" s="64" t="s">
        <v>879</v>
      </c>
      <c r="B402" s="16" t="s">
        <v>880</v>
      </c>
      <c r="C402" s="16" t="s">
        <v>864</v>
      </c>
      <c r="D402" s="16" t="s">
        <v>187</v>
      </c>
      <c r="E402" s="17" t="s">
        <v>29</v>
      </c>
      <c r="F402" s="17" t="s">
        <v>35</v>
      </c>
      <c r="G402" s="18">
        <v>10000</v>
      </c>
      <c r="H402" s="14">
        <v>0</v>
      </c>
      <c r="I402" s="14">
        <v>25</v>
      </c>
      <c r="J402" s="14">
        <f t="shared" ref="J402:J405" si="224">ROUNDUP(G402*2.87%,2)</f>
        <v>287</v>
      </c>
      <c r="K402" s="14">
        <f t="shared" ref="K402:K405" si="225">ROUNDUP(G402*7.1%,2)</f>
        <v>710</v>
      </c>
      <c r="L402" s="14">
        <f t="shared" si="173"/>
        <v>120</v>
      </c>
      <c r="M402" s="14">
        <f t="shared" si="170"/>
        <v>304</v>
      </c>
      <c r="N402" s="14">
        <f t="shared" si="171"/>
        <v>709</v>
      </c>
      <c r="O402" s="14">
        <v>0</v>
      </c>
      <c r="P402" s="14">
        <f t="shared" si="222"/>
        <v>2155</v>
      </c>
      <c r="Q402" s="14">
        <f t="shared" si="223"/>
        <v>616</v>
      </c>
      <c r="R402" s="14">
        <f t="shared" si="169"/>
        <v>1539</v>
      </c>
      <c r="S402" s="68">
        <f t="shared" si="172"/>
        <v>9384</v>
      </c>
      <c r="T402" s="15">
        <v>111</v>
      </c>
    </row>
    <row r="403" spans="1:20" s="69" customFormat="1" ht="21" customHeight="1" thickBot="1" x14ac:dyDescent="0.35">
      <c r="A403" s="64" t="s">
        <v>941</v>
      </c>
      <c r="B403" s="16" t="s">
        <v>940</v>
      </c>
      <c r="C403" s="16" t="s">
        <v>864</v>
      </c>
      <c r="D403" s="16" t="s">
        <v>187</v>
      </c>
      <c r="E403" s="17" t="s">
        <v>34</v>
      </c>
      <c r="F403" s="17" t="s">
        <v>35</v>
      </c>
      <c r="G403" s="18">
        <v>10000</v>
      </c>
      <c r="H403" s="14">
        <v>0</v>
      </c>
      <c r="I403" s="14">
        <v>25</v>
      </c>
      <c r="J403" s="14">
        <f t="shared" si="224"/>
        <v>287</v>
      </c>
      <c r="K403" s="14">
        <f t="shared" si="225"/>
        <v>710</v>
      </c>
      <c r="L403" s="14">
        <f t="shared" si="173"/>
        <v>120</v>
      </c>
      <c r="M403" s="14">
        <f t="shared" si="170"/>
        <v>304</v>
      </c>
      <c r="N403" s="14">
        <f t="shared" si="171"/>
        <v>709</v>
      </c>
      <c r="O403" s="14">
        <v>0</v>
      </c>
      <c r="P403" s="14">
        <f t="shared" si="222"/>
        <v>2155</v>
      </c>
      <c r="Q403" s="14">
        <f t="shared" si="223"/>
        <v>616</v>
      </c>
      <c r="R403" s="14">
        <f t="shared" si="169"/>
        <v>1539</v>
      </c>
      <c r="S403" s="68">
        <f t="shared" si="172"/>
        <v>9384</v>
      </c>
      <c r="T403" s="63">
        <v>111</v>
      </c>
    </row>
    <row r="404" spans="1:20" s="69" customFormat="1" ht="21" customHeight="1" thickBot="1" x14ac:dyDescent="0.35">
      <c r="A404" s="64" t="s">
        <v>881</v>
      </c>
      <c r="B404" s="16" t="s">
        <v>882</v>
      </c>
      <c r="C404" s="16" t="s">
        <v>883</v>
      </c>
      <c r="D404" s="16" t="s">
        <v>455</v>
      </c>
      <c r="E404" s="17" t="s">
        <v>29</v>
      </c>
      <c r="F404" s="17" t="s">
        <v>40</v>
      </c>
      <c r="G404" s="18">
        <v>31500</v>
      </c>
      <c r="H404" s="14">
        <v>0</v>
      </c>
      <c r="I404" s="14">
        <v>25</v>
      </c>
      <c r="J404" s="14">
        <f t="shared" si="224"/>
        <v>904.05</v>
      </c>
      <c r="K404" s="14">
        <f t="shared" si="225"/>
        <v>2236.5</v>
      </c>
      <c r="L404" s="14">
        <f t="shared" si="173"/>
        <v>378</v>
      </c>
      <c r="M404" s="14">
        <f t="shared" si="170"/>
        <v>957.6</v>
      </c>
      <c r="N404" s="14">
        <f t="shared" si="171"/>
        <v>2233.3500000000004</v>
      </c>
      <c r="O404" s="14">
        <v>0</v>
      </c>
      <c r="P404" s="14">
        <f t="shared" si="222"/>
        <v>6734.5000000000009</v>
      </c>
      <c r="Q404" s="14">
        <f t="shared" si="223"/>
        <v>1886.65</v>
      </c>
      <c r="R404" s="14">
        <f t="shared" si="169"/>
        <v>4847.8500000000004</v>
      </c>
      <c r="S404" s="68">
        <f t="shared" si="172"/>
        <v>29613.35</v>
      </c>
      <c r="T404" s="15">
        <v>111</v>
      </c>
    </row>
    <row r="405" spans="1:20" s="69" customFormat="1" ht="21" customHeight="1" thickBot="1" x14ac:dyDescent="0.35">
      <c r="A405" s="64" t="s">
        <v>884</v>
      </c>
      <c r="B405" s="16" t="s">
        <v>885</v>
      </c>
      <c r="C405" s="16" t="s">
        <v>883</v>
      </c>
      <c r="D405" s="16" t="s">
        <v>130</v>
      </c>
      <c r="E405" s="17" t="s">
        <v>29</v>
      </c>
      <c r="F405" s="17" t="s">
        <v>35</v>
      </c>
      <c r="G405" s="18">
        <v>10000</v>
      </c>
      <c r="H405" s="14">
        <v>0</v>
      </c>
      <c r="I405" s="14">
        <v>25</v>
      </c>
      <c r="J405" s="14">
        <f t="shared" si="224"/>
        <v>287</v>
      </c>
      <c r="K405" s="14">
        <f t="shared" si="225"/>
        <v>710</v>
      </c>
      <c r="L405" s="14">
        <f t="shared" si="173"/>
        <v>120</v>
      </c>
      <c r="M405" s="14">
        <f t="shared" si="170"/>
        <v>304</v>
      </c>
      <c r="N405" s="14">
        <f t="shared" si="171"/>
        <v>709</v>
      </c>
      <c r="O405" s="14">
        <v>0</v>
      </c>
      <c r="P405" s="14">
        <f t="shared" si="222"/>
        <v>2155</v>
      </c>
      <c r="Q405" s="14">
        <f t="shared" si="223"/>
        <v>616</v>
      </c>
      <c r="R405" s="14">
        <f t="shared" si="169"/>
        <v>1539</v>
      </c>
      <c r="S405" s="68">
        <f t="shared" si="172"/>
        <v>9384</v>
      </c>
      <c r="T405" s="15">
        <v>111</v>
      </c>
    </row>
    <row r="406" spans="1:20" s="69" customFormat="1" ht="21" thickBot="1" x14ac:dyDescent="0.35">
      <c r="A406" s="64" t="s">
        <v>886</v>
      </c>
      <c r="B406" s="16" t="s">
        <v>887</v>
      </c>
      <c r="C406" s="16" t="s">
        <v>883</v>
      </c>
      <c r="D406" s="16" t="s">
        <v>130</v>
      </c>
      <c r="E406" s="17" t="s">
        <v>29</v>
      </c>
      <c r="F406" s="17" t="s">
        <v>35</v>
      </c>
      <c r="G406" s="18">
        <v>10000</v>
      </c>
      <c r="H406" s="14">
        <v>0</v>
      </c>
      <c r="I406" s="14">
        <v>25</v>
      </c>
      <c r="J406" s="14">
        <f>ROUNDUP(G406*2.87%,2)</f>
        <v>287</v>
      </c>
      <c r="K406" s="14">
        <f>ROUNDUP(G406*7.1%,2)</f>
        <v>710</v>
      </c>
      <c r="L406" s="14">
        <f t="shared" si="173"/>
        <v>120</v>
      </c>
      <c r="M406" s="14">
        <f t="shared" si="170"/>
        <v>304</v>
      </c>
      <c r="N406" s="14">
        <f>ROUNDUP(G406*7.09%,2)</f>
        <v>709</v>
      </c>
      <c r="O406" s="14">
        <v>0</v>
      </c>
      <c r="P406" s="14">
        <f t="shared" si="222"/>
        <v>2155</v>
      </c>
      <c r="Q406" s="14">
        <f t="shared" si="223"/>
        <v>616</v>
      </c>
      <c r="R406" s="14">
        <f>+K406+L406+N406</f>
        <v>1539</v>
      </c>
      <c r="S406" s="68">
        <f t="shared" si="172"/>
        <v>9384</v>
      </c>
      <c r="T406" s="15">
        <v>111</v>
      </c>
    </row>
    <row r="407" spans="1:20" s="67" customFormat="1" ht="21" thickBot="1" x14ac:dyDescent="0.35">
      <c r="A407" s="64" t="s">
        <v>888</v>
      </c>
      <c r="B407" s="16" t="s">
        <v>889</v>
      </c>
      <c r="C407" s="16" t="s">
        <v>883</v>
      </c>
      <c r="D407" s="16" t="s">
        <v>67</v>
      </c>
      <c r="E407" s="17" t="s">
        <v>29</v>
      </c>
      <c r="F407" s="17" t="s">
        <v>35</v>
      </c>
      <c r="G407" s="18">
        <v>25000</v>
      </c>
      <c r="H407" s="14">
        <v>0</v>
      </c>
      <c r="I407" s="14">
        <v>25</v>
      </c>
      <c r="J407" s="14">
        <f>ROUNDUP(G407*2.87%,2)</f>
        <v>717.5</v>
      </c>
      <c r="K407" s="14">
        <f>ROUNDUP(G407*7.1%,2)</f>
        <v>1775</v>
      </c>
      <c r="L407" s="14">
        <f t="shared" ref="L407:L408" si="226">+G407*1.2%</f>
        <v>300</v>
      </c>
      <c r="M407" s="14">
        <f t="shared" ref="M407:M408" si="227">+G407*3.04%</f>
        <v>760</v>
      </c>
      <c r="N407" s="14">
        <f>ROUNDUP(G407*7.09%,2)</f>
        <v>1772.5</v>
      </c>
      <c r="O407" s="14">
        <v>0</v>
      </c>
      <c r="P407" s="14">
        <f t="shared" ref="P407:P408" si="228">+H407+I407+J407+K407+L407+M407+N407+O407</f>
        <v>5350</v>
      </c>
      <c r="Q407" s="14">
        <f t="shared" ref="Q407:Q408" si="229">ROUNDUP(H407+I407+J407+M407+O407,2)</f>
        <v>1502.5</v>
      </c>
      <c r="R407" s="14">
        <f>+K407+L407+N407</f>
        <v>3847.5</v>
      </c>
      <c r="S407" s="68">
        <f t="shared" ref="S407:S408" si="230">ROUNDUP(G407-Q407,2)</f>
        <v>23497.5</v>
      </c>
      <c r="T407" s="15">
        <v>111</v>
      </c>
    </row>
    <row r="408" spans="1:20" s="67" customFormat="1" ht="21" thickBot="1" x14ac:dyDescent="0.35">
      <c r="A408" s="64" t="s">
        <v>953</v>
      </c>
      <c r="B408" s="16" t="s">
        <v>954</v>
      </c>
      <c r="C408" s="16" t="s">
        <v>883</v>
      </c>
      <c r="D408" s="16" t="s">
        <v>58</v>
      </c>
      <c r="E408" s="17" t="s">
        <v>34</v>
      </c>
      <c r="F408" s="17" t="s">
        <v>35</v>
      </c>
      <c r="G408" s="18">
        <v>12000</v>
      </c>
      <c r="H408" s="14">
        <v>0</v>
      </c>
      <c r="I408" s="14">
        <v>25</v>
      </c>
      <c r="J408" s="14">
        <f>ROUNDUP(G408*2.87%,2)</f>
        <v>344.4</v>
      </c>
      <c r="K408" s="14">
        <f>ROUNDUP(G408*7.1%,2)</f>
        <v>852</v>
      </c>
      <c r="L408" s="14">
        <f t="shared" si="226"/>
        <v>144</v>
      </c>
      <c r="M408" s="14">
        <f t="shared" si="227"/>
        <v>364.8</v>
      </c>
      <c r="N408" s="14">
        <f>ROUNDUP(G408*7.09%,2)</f>
        <v>850.8</v>
      </c>
      <c r="O408" s="14">
        <v>0</v>
      </c>
      <c r="P408" s="14">
        <f t="shared" si="228"/>
        <v>2581</v>
      </c>
      <c r="Q408" s="14">
        <f t="shared" si="229"/>
        <v>734.2</v>
      </c>
      <c r="R408" s="14">
        <f>+K408+L408+N408</f>
        <v>1846.8</v>
      </c>
      <c r="S408" s="68">
        <f t="shared" si="230"/>
        <v>11265.8</v>
      </c>
      <c r="T408" s="15">
        <v>111</v>
      </c>
    </row>
    <row r="409" spans="1:20" s="67" customFormat="1" ht="21" thickBot="1" x14ac:dyDescent="0.35">
      <c r="A409" s="64" t="s">
        <v>971</v>
      </c>
      <c r="B409" s="16" t="s">
        <v>974</v>
      </c>
      <c r="C409" s="16" t="s">
        <v>883</v>
      </c>
      <c r="D409" s="16" t="s">
        <v>130</v>
      </c>
      <c r="E409" s="17" t="s">
        <v>29</v>
      </c>
      <c r="F409" s="17" t="s">
        <v>35</v>
      </c>
      <c r="G409" s="18">
        <v>12000</v>
      </c>
      <c r="H409" s="14">
        <v>0</v>
      </c>
      <c r="I409" s="14">
        <v>25</v>
      </c>
      <c r="J409" s="14">
        <f>ROUNDUP(G409*2.87%,2)</f>
        <v>344.4</v>
      </c>
      <c r="K409" s="14">
        <f>ROUNDUP(G409*7.1%,2)</f>
        <v>852</v>
      </c>
      <c r="L409" s="14">
        <f t="shared" si="173"/>
        <v>144</v>
      </c>
      <c r="M409" s="14">
        <f t="shared" si="170"/>
        <v>364.8</v>
      </c>
      <c r="N409" s="14">
        <f>ROUNDUP(G409*7.09%,2)</f>
        <v>850.8</v>
      </c>
      <c r="O409" s="14">
        <v>0</v>
      </c>
      <c r="P409" s="14">
        <f t="shared" si="222"/>
        <v>2581</v>
      </c>
      <c r="Q409" s="14">
        <f t="shared" si="223"/>
        <v>734.2</v>
      </c>
      <c r="R409" s="14">
        <f>+K409+L409+N409</f>
        <v>1846.8</v>
      </c>
      <c r="S409" s="68">
        <f t="shared" si="172"/>
        <v>11265.8</v>
      </c>
      <c r="T409" s="15">
        <v>111</v>
      </c>
    </row>
    <row r="410" spans="1:20" ht="21" thickBot="1" x14ac:dyDescent="0.25">
      <c r="A410" s="94" t="s">
        <v>890</v>
      </c>
      <c r="B410" s="95"/>
      <c r="C410" s="95"/>
      <c r="D410" s="95"/>
      <c r="E410" s="95"/>
      <c r="F410" s="96"/>
      <c r="G410" s="75">
        <f>SUM(G16:G409)</f>
        <v>6969720.8900000015</v>
      </c>
      <c r="H410" s="76">
        <f t="shared" ref="H410:N410" si="231">SUM(H16:H409)</f>
        <v>112114.66</v>
      </c>
      <c r="I410" s="76">
        <f t="shared" si="231"/>
        <v>9850</v>
      </c>
      <c r="J410" s="76">
        <f t="shared" si="231"/>
        <v>200031.05220199982</v>
      </c>
      <c r="K410" s="76">
        <f t="shared" si="231"/>
        <v>494850.23749999999</v>
      </c>
      <c r="L410" s="76">
        <f>SUM(L16:L409)</f>
        <v>79980.851799999989</v>
      </c>
      <c r="M410" s="76">
        <f t="shared" si="231"/>
        <v>210743.31505600011</v>
      </c>
      <c r="N410" s="76">
        <f t="shared" si="231"/>
        <v>491503.32110099972</v>
      </c>
      <c r="O410" s="76">
        <f>SUM(O16:O409)</f>
        <v>62113.930000000022</v>
      </c>
      <c r="P410" s="76">
        <f>SUM(P16:P409)</f>
        <v>1623272.9076590005</v>
      </c>
      <c r="Q410" s="76">
        <f>SUM(Q16:Q409)</f>
        <v>594852.95346600015</v>
      </c>
      <c r="R410" s="76">
        <f>SUM(R16:R409)</f>
        <v>1066334.4104009997</v>
      </c>
      <c r="S410" s="76">
        <f>SUM(S16:S409)</f>
        <v>6374867.9799999921</v>
      </c>
      <c r="T410" s="74"/>
    </row>
    <row r="411" spans="1:20" ht="16.5" x14ac:dyDescent="0.2">
      <c r="A411" s="93" t="s">
        <v>980</v>
      </c>
      <c r="B411" s="93"/>
      <c r="C411" s="19"/>
      <c r="D411" s="19"/>
      <c r="E411" s="19"/>
      <c r="F411" s="19"/>
      <c r="G411" s="20"/>
      <c r="H411" s="21"/>
      <c r="I411" s="21"/>
      <c r="J411" s="21"/>
      <c r="K411" s="21"/>
      <c r="L411" s="22"/>
      <c r="M411" s="21"/>
      <c r="N411" s="21"/>
      <c r="O411" s="21"/>
      <c r="P411" s="21"/>
      <c r="Q411" s="21"/>
      <c r="R411" s="21"/>
      <c r="S411" s="23"/>
      <c r="T411" s="23"/>
    </row>
    <row r="412" spans="1:20" ht="16.5" x14ac:dyDescent="0.2">
      <c r="A412" s="24"/>
      <c r="B412" s="24" t="s">
        <v>891</v>
      </c>
      <c r="C412" s="19"/>
      <c r="D412" s="25"/>
      <c r="E412" s="25"/>
      <c r="F412" s="25"/>
      <c r="G412" s="26"/>
      <c r="H412" s="27"/>
      <c r="I412" s="27"/>
      <c r="J412" s="27"/>
      <c r="K412" s="58"/>
      <c r="L412" s="58"/>
      <c r="M412" s="27"/>
      <c r="N412" s="58"/>
      <c r="O412" s="61"/>
      <c r="P412" s="27"/>
      <c r="Q412" s="27"/>
      <c r="R412" s="27"/>
      <c r="S412" s="28"/>
      <c r="T412" s="27"/>
    </row>
    <row r="413" spans="1:20" ht="16.5" x14ac:dyDescent="0.2">
      <c r="A413" s="24" t="s">
        <v>892</v>
      </c>
      <c r="B413" s="29"/>
      <c r="C413" s="30"/>
      <c r="D413" s="25"/>
      <c r="E413" s="25"/>
      <c r="F413" s="25"/>
      <c r="G413" s="26"/>
      <c r="H413" s="27"/>
      <c r="I413" s="27"/>
      <c r="J413" s="27"/>
      <c r="K413" s="58"/>
      <c r="L413" s="58"/>
      <c r="M413" s="27"/>
      <c r="N413" s="58"/>
      <c r="O413" s="61"/>
      <c r="P413" s="27"/>
      <c r="Q413" s="27"/>
      <c r="R413" s="27"/>
      <c r="S413" s="28"/>
      <c r="T413" s="27"/>
    </row>
    <row r="414" spans="1:20" ht="16.5" x14ac:dyDescent="0.2">
      <c r="A414" s="31" t="s">
        <v>893</v>
      </c>
      <c r="B414" s="29"/>
      <c r="C414" s="30"/>
      <c r="D414" s="25"/>
      <c r="E414" s="25"/>
      <c r="F414" s="25"/>
      <c r="G414" s="26"/>
      <c r="H414" s="27"/>
      <c r="I414" s="27"/>
      <c r="J414" s="27"/>
      <c r="K414" s="58"/>
      <c r="L414" s="58"/>
      <c r="M414" s="27"/>
      <c r="N414" s="58"/>
      <c r="O414" s="61"/>
      <c r="P414" s="27"/>
      <c r="Q414" s="27"/>
      <c r="R414" s="27"/>
      <c r="S414" s="28"/>
      <c r="T414" s="27"/>
    </row>
    <row r="415" spans="1:20" ht="16.5" x14ac:dyDescent="0.2">
      <c r="A415" s="31" t="s">
        <v>894</v>
      </c>
      <c r="B415" s="29"/>
      <c r="C415" s="30"/>
      <c r="D415" s="25"/>
      <c r="E415" s="25"/>
      <c r="F415" s="25"/>
      <c r="G415" s="26"/>
      <c r="H415" s="27"/>
      <c r="I415" s="27"/>
      <c r="J415" s="27"/>
      <c r="K415" s="58"/>
      <c r="L415" s="58"/>
      <c r="M415" s="27"/>
      <c r="N415" s="58"/>
      <c r="O415" s="61"/>
      <c r="P415" s="27"/>
      <c r="Q415" s="27"/>
      <c r="R415" s="27"/>
      <c r="S415" s="28"/>
      <c r="T415" s="27"/>
    </row>
    <row r="416" spans="1:20" ht="16.5" x14ac:dyDescent="0.2">
      <c r="A416" s="31" t="s">
        <v>895</v>
      </c>
      <c r="B416" s="29"/>
      <c r="C416" s="30"/>
      <c r="D416" s="25"/>
      <c r="E416" s="25"/>
      <c r="F416" s="25"/>
      <c r="G416" s="26"/>
      <c r="H416" s="27"/>
      <c r="I416" s="27"/>
      <c r="J416" s="27"/>
      <c r="K416" s="58"/>
      <c r="L416" s="58"/>
      <c r="M416" s="27"/>
      <c r="N416" s="58"/>
      <c r="O416" s="61"/>
      <c r="P416" s="27"/>
      <c r="Q416" s="27"/>
      <c r="R416" s="27"/>
      <c r="S416" s="28"/>
      <c r="T416" s="27"/>
    </row>
    <row r="417" spans="1:20" ht="16.5" x14ac:dyDescent="0.2">
      <c r="A417" s="31" t="s">
        <v>896</v>
      </c>
      <c r="B417" s="29"/>
      <c r="C417" s="30"/>
      <c r="D417" s="25"/>
      <c r="E417" s="25"/>
      <c r="F417" s="25"/>
      <c r="G417" s="26"/>
      <c r="H417" s="27"/>
      <c r="I417" s="27"/>
      <c r="J417" s="27"/>
      <c r="K417" s="58"/>
      <c r="L417" s="58"/>
      <c r="M417" s="27"/>
      <c r="N417" s="58"/>
      <c r="O417" s="61"/>
      <c r="P417" s="27"/>
      <c r="Q417" s="27"/>
      <c r="R417" s="27"/>
      <c r="S417" s="28"/>
      <c r="T417" s="27"/>
    </row>
    <row r="418" spans="1:20" ht="16.5" x14ac:dyDescent="0.2">
      <c r="A418" s="32" t="s">
        <v>897</v>
      </c>
      <c r="B418" s="32"/>
      <c r="C418" s="33"/>
      <c r="D418" s="25"/>
      <c r="E418" s="25"/>
      <c r="F418" s="25"/>
      <c r="G418" s="26"/>
      <c r="H418" s="27"/>
      <c r="I418" s="27"/>
      <c r="J418" s="27"/>
      <c r="K418" s="58"/>
      <c r="L418" s="58"/>
      <c r="M418" s="27"/>
      <c r="N418" s="58"/>
      <c r="O418" s="61"/>
      <c r="P418" s="27"/>
      <c r="Q418" s="27"/>
      <c r="R418" s="27"/>
      <c r="S418" s="28"/>
      <c r="T418" s="27"/>
    </row>
    <row r="419" spans="1:20" ht="16.5" x14ac:dyDescent="0.2">
      <c r="A419" s="34"/>
      <c r="B419" s="34"/>
      <c r="C419" s="35"/>
      <c r="D419" s="25"/>
      <c r="E419" s="25"/>
      <c r="F419" s="25"/>
      <c r="G419" s="26"/>
      <c r="H419" s="27"/>
      <c r="I419" s="27"/>
      <c r="J419" s="27"/>
      <c r="K419" s="58"/>
      <c r="L419" s="58"/>
      <c r="M419" s="27"/>
      <c r="N419" s="58"/>
      <c r="O419" s="61"/>
      <c r="P419" s="27"/>
      <c r="Q419" s="27"/>
      <c r="R419" s="27"/>
      <c r="S419" s="28"/>
      <c r="T419" s="27"/>
    </row>
    <row r="420" spans="1:20" ht="16.5" x14ac:dyDescent="0.2">
      <c r="A420" s="78" t="s">
        <v>942</v>
      </c>
      <c r="B420" s="78"/>
      <c r="C420" s="78"/>
      <c r="D420" s="78"/>
      <c r="E420" s="78"/>
      <c r="F420" s="78"/>
      <c r="G420" s="78"/>
      <c r="H420" s="78"/>
      <c r="I420" s="78"/>
      <c r="J420" s="78"/>
      <c r="K420" s="78"/>
      <c r="L420" s="78"/>
      <c r="M420" s="78"/>
      <c r="N420" s="78"/>
      <c r="O420" s="78"/>
      <c r="P420" s="78"/>
      <c r="Q420" s="78"/>
      <c r="R420" s="78"/>
      <c r="S420" s="78"/>
      <c r="T420" s="27"/>
    </row>
    <row r="421" spans="1:20" ht="16.5" x14ac:dyDescent="0.2">
      <c r="A421" s="77" t="s">
        <v>943</v>
      </c>
      <c r="B421" s="77"/>
      <c r="C421" s="77"/>
      <c r="D421" s="77"/>
      <c r="E421" s="77"/>
      <c r="F421" s="77"/>
      <c r="G421" s="77"/>
      <c r="H421" s="77"/>
      <c r="I421" s="77"/>
      <c r="J421" s="77"/>
      <c r="K421" s="77"/>
      <c r="L421" s="77"/>
      <c r="M421" s="77"/>
      <c r="N421" s="77"/>
      <c r="O421" s="77"/>
      <c r="P421" s="77"/>
      <c r="Q421" s="77"/>
      <c r="R421" s="77"/>
      <c r="S421" s="77"/>
      <c r="T421" s="23"/>
    </row>
    <row r="422" spans="1:20" ht="16.5" x14ac:dyDescent="0.2">
      <c r="A422" s="77" t="s">
        <v>944</v>
      </c>
      <c r="B422" s="77"/>
      <c r="C422" s="77"/>
      <c r="D422" s="77"/>
      <c r="E422" s="77"/>
      <c r="F422" s="77"/>
      <c r="G422" s="77"/>
      <c r="H422" s="77"/>
      <c r="I422" s="77"/>
      <c r="J422" s="77"/>
      <c r="K422" s="77"/>
      <c r="L422" s="77"/>
      <c r="M422" s="77"/>
      <c r="N422" s="77"/>
      <c r="O422" s="77"/>
      <c r="P422" s="77"/>
      <c r="Q422" s="77"/>
      <c r="R422" s="77"/>
      <c r="S422" s="77"/>
      <c r="T422" s="44"/>
    </row>
    <row r="423" spans="1:20" ht="30" x14ac:dyDescent="0.2">
      <c r="A423" s="37"/>
      <c r="B423" s="38"/>
      <c r="C423" s="39"/>
      <c r="D423" s="40"/>
      <c r="E423" s="40"/>
      <c r="F423" s="40"/>
      <c r="G423" s="41"/>
      <c r="H423" s="36"/>
      <c r="I423" s="42"/>
      <c r="J423" s="42"/>
      <c r="K423" s="42"/>
      <c r="L423" s="43"/>
      <c r="M423" s="42"/>
      <c r="N423" s="42"/>
      <c r="O423" s="21"/>
      <c r="P423" s="42"/>
      <c r="Q423" s="42"/>
      <c r="R423" s="42"/>
      <c r="S423" s="44"/>
      <c r="T423" s="44"/>
    </row>
    <row r="424" spans="1:20" ht="16.5" x14ac:dyDescent="0.2">
      <c r="A424" s="45"/>
      <c r="B424" s="46"/>
      <c r="C424" s="47"/>
      <c r="D424" s="40"/>
      <c r="E424" s="40"/>
      <c r="F424" s="40"/>
      <c r="G424" s="48"/>
      <c r="H424" s="42"/>
      <c r="I424" s="42"/>
      <c r="J424" s="42"/>
      <c r="K424" s="42"/>
      <c r="L424" s="42"/>
      <c r="M424" s="42"/>
      <c r="N424" s="42"/>
      <c r="O424" s="21"/>
      <c r="P424" s="42"/>
      <c r="Q424" s="42"/>
      <c r="R424" s="42"/>
      <c r="S424" s="44"/>
      <c r="T424" s="4"/>
    </row>
    <row r="425" spans="1:20" x14ac:dyDescent="0.2">
      <c r="B425" s="2"/>
      <c r="M425" s="4"/>
      <c r="N425" s="59"/>
      <c r="O425" s="60"/>
      <c r="P425" s="4"/>
      <c r="Q425" s="4"/>
      <c r="R425" s="4"/>
      <c r="S425" s="5"/>
    </row>
    <row r="428" spans="1:20" ht="25.5" x14ac:dyDescent="0.35">
      <c r="N428" s="8"/>
    </row>
    <row r="429" spans="1:20" ht="30" x14ac:dyDescent="0.4">
      <c r="N429" s="50"/>
    </row>
    <row r="438" spans="7:20" s="1" customFormat="1" x14ac:dyDescent="0.2">
      <c r="G438" s="2"/>
      <c r="H438" s="3"/>
      <c r="I438" s="3"/>
      <c r="J438" s="3"/>
      <c r="K438" s="57"/>
      <c r="L438" s="57"/>
      <c r="M438" s="3"/>
      <c r="N438" s="57"/>
      <c r="O438" s="62"/>
      <c r="P438" s="3"/>
      <c r="Q438" s="3"/>
      <c r="R438" s="3"/>
      <c r="S438" s="49"/>
      <c r="T438" s="3"/>
    </row>
    <row r="439" spans="7:20" s="1" customFormat="1" x14ac:dyDescent="0.2">
      <c r="G439" s="2"/>
      <c r="H439" s="3"/>
      <c r="I439" s="3"/>
      <c r="J439" s="3"/>
      <c r="K439" s="57"/>
      <c r="L439" s="57"/>
      <c r="M439" s="3"/>
      <c r="N439" s="57"/>
      <c r="O439" s="62"/>
      <c r="P439" s="3"/>
      <c r="Q439" s="3"/>
      <c r="R439" s="3"/>
      <c r="S439" s="49"/>
      <c r="T439" s="3"/>
    </row>
    <row r="440" spans="7:20" s="1" customFormat="1" x14ac:dyDescent="0.2">
      <c r="G440" s="2"/>
      <c r="H440" s="3"/>
      <c r="I440" s="3"/>
      <c r="J440" s="3"/>
      <c r="K440" s="57"/>
      <c r="L440" s="57"/>
      <c r="M440" s="3"/>
      <c r="N440" s="57"/>
      <c r="O440" s="62"/>
      <c r="P440" s="3"/>
      <c r="Q440" s="3"/>
      <c r="R440" s="3"/>
      <c r="S440" s="49"/>
      <c r="T440" s="3"/>
    </row>
    <row r="441" spans="7:20" s="1" customFormat="1" x14ac:dyDescent="0.2">
      <c r="G441" s="2"/>
      <c r="H441" s="3"/>
      <c r="I441" s="3"/>
      <c r="J441" s="3"/>
      <c r="K441" s="57"/>
      <c r="L441" s="57"/>
      <c r="M441" s="3"/>
      <c r="N441" s="57"/>
      <c r="O441" s="62"/>
      <c r="P441" s="3"/>
      <c r="Q441" s="3"/>
      <c r="R441" s="3"/>
      <c r="S441" s="49"/>
      <c r="T441" s="3"/>
    </row>
    <row r="442" spans="7:20" s="1" customFormat="1" x14ac:dyDescent="0.2">
      <c r="G442" s="2"/>
      <c r="H442" s="3"/>
      <c r="I442" s="3"/>
      <c r="J442" s="3"/>
      <c r="K442" s="57"/>
      <c r="L442" s="57"/>
      <c r="M442" s="3"/>
      <c r="N442" s="57"/>
      <c r="O442" s="62"/>
      <c r="P442" s="3"/>
      <c r="Q442" s="3"/>
      <c r="R442" s="3"/>
      <c r="S442" s="49"/>
      <c r="T442" s="3"/>
    </row>
    <row r="443" spans="7:20" s="1" customFormat="1" x14ac:dyDescent="0.2">
      <c r="G443" s="2"/>
      <c r="H443" s="3"/>
      <c r="I443" s="3"/>
      <c r="J443" s="3"/>
      <c r="K443" s="57"/>
      <c r="L443" s="57"/>
      <c r="M443" s="3"/>
      <c r="N443" s="57"/>
      <c r="O443" s="62"/>
      <c r="P443" s="3"/>
      <c r="Q443" s="3"/>
      <c r="R443" s="3"/>
      <c r="S443" s="49"/>
      <c r="T443" s="3"/>
    </row>
    <row r="444" spans="7:20" s="1" customFormat="1" x14ac:dyDescent="0.2">
      <c r="G444" s="2"/>
      <c r="H444" s="3"/>
      <c r="I444" s="3"/>
      <c r="J444" s="3"/>
      <c r="K444" s="57"/>
      <c r="L444" s="57"/>
      <c r="M444" s="3"/>
      <c r="N444" s="57"/>
      <c r="O444" s="62"/>
      <c r="P444" s="3"/>
      <c r="Q444" s="3"/>
      <c r="R444" s="3"/>
      <c r="S444" s="49"/>
      <c r="T444" s="3"/>
    </row>
    <row r="445" spans="7:20" s="1" customFormat="1" x14ac:dyDescent="0.2">
      <c r="G445" s="2"/>
      <c r="H445" s="3"/>
      <c r="I445" s="3"/>
      <c r="J445" s="3"/>
      <c r="K445" s="57"/>
      <c r="L445" s="57"/>
      <c r="M445" s="3"/>
      <c r="N445" s="57"/>
      <c r="O445" s="62"/>
      <c r="P445" s="3"/>
      <c r="Q445" s="3"/>
      <c r="R445" s="3"/>
      <c r="S445" s="49"/>
      <c r="T445" s="3"/>
    </row>
    <row r="446" spans="7:20" s="1" customFormat="1" x14ac:dyDescent="0.2">
      <c r="G446" s="2"/>
      <c r="H446" s="3"/>
      <c r="I446" s="3"/>
      <c r="J446" s="3"/>
      <c r="K446" s="57"/>
      <c r="L446" s="57"/>
      <c r="M446" s="3"/>
      <c r="N446" s="57"/>
      <c r="O446" s="62"/>
      <c r="P446" s="3"/>
      <c r="Q446" s="3"/>
      <c r="R446" s="3"/>
      <c r="S446" s="49"/>
      <c r="T446" s="3"/>
    </row>
    <row r="447" spans="7:20" s="1" customFormat="1" x14ac:dyDescent="0.2">
      <c r="G447" s="2"/>
      <c r="H447" s="3"/>
      <c r="I447" s="3"/>
      <c r="J447" s="3"/>
      <c r="K447" s="57"/>
      <c r="L447" s="57"/>
      <c r="M447" s="3"/>
      <c r="N447" s="57"/>
      <c r="O447" s="62"/>
      <c r="P447" s="3"/>
      <c r="Q447" s="3"/>
      <c r="R447" s="3"/>
      <c r="S447" s="49"/>
      <c r="T447" s="3"/>
    </row>
    <row r="448" spans="7:20" s="1" customFormat="1" x14ac:dyDescent="0.2">
      <c r="G448" s="2"/>
      <c r="H448" s="3"/>
      <c r="I448" s="3"/>
      <c r="J448" s="3"/>
      <c r="K448" s="57"/>
      <c r="L448" s="57"/>
      <c r="M448" s="3"/>
      <c r="N448" s="57"/>
      <c r="O448" s="62"/>
      <c r="P448" s="3"/>
      <c r="Q448" s="3"/>
      <c r="R448" s="3"/>
      <c r="S448" s="49"/>
      <c r="T448" s="3"/>
    </row>
    <row r="449" spans="7:20" s="1" customFormat="1" x14ac:dyDescent="0.2">
      <c r="G449" s="2"/>
      <c r="H449" s="3"/>
      <c r="I449" s="3"/>
      <c r="J449" s="3"/>
      <c r="K449" s="57"/>
      <c r="L449" s="57"/>
      <c r="M449" s="3"/>
      <c r="N449" s="57"/>
      <c r="O449" s="62"/>
      <c r="P449" s="3"/>
      <c r="Q449" s="3"/>
      <c r="R449" s="3"/>
      <c r="S449" s="49"/>
      <c r="T449" s="3"/>
    </row>
    <row r="450" spans="7:20" s="1" customFormat="1" x14ac:dyDescent="0.2">
      <c r="G450" s="2"/>
      <c r="H450" s="3"/>
      <c r="I450" s="3"/>
      <c r="J450" s="3"/>
      <c r="K450" s="57"/>
      <c r="L450" s="57"/>
      <c r="M450" s="3"/>
      <c r="N450" s="57"/>
      <c r="O450" s="62"/>
      <c r="P450" s="3"/>
      <c r="Q450" s="3"/>
      <c r="R450" s="3"/>
      <c r="S450" s="49"/>
      <c r="T450" s="3"/>
    </row>
    <row r="451" spans="7:20" s="1" customFormat="1" x14ac:dyDescent="0.2">
      <c r="G451" s="2"/>
      <c r="H451" s="3"/>
      <c r="I451" s="3"/>
      <c r="J451" s="3"/>
      <c r="K451" s="57"/>
      <c r="L451" s="57"/>
      <c r="M451" s="3"/>
      <c r="N451" s="57"/>
      <c r="O451" s="62"/>
      <c r="P451" s="3"/>
      <c r="Q451" s="3"/>
      <c r="R451" s="3"/>
      <c r="S451" s="49"/>
      <c r="T451" s="3"/>
    </row>
    <row r="452" spans="7:20" s="1" customFormat="1" x14ac:dyDescent="0.2">
      <c r="G452" s="2"/>
      <c r="H452" s="3"/>
      <c r="I452" s="3"/>
      <c r="J452" s="3"/>
      <c r="K452" s="57"/>
      <c r="L452" s="57"/>
      <c r="M452" s="3"/>
      <c r="N452" s="57"/>
      <c r="O452" s="62"/>
      <c r="P452" s="3"/>
      <c r="Q452" s="3"/>
      <c r="R452" s="3"/>
      <c r="S452" s="49"/>
      <c r="T452" s="3"/>
    </row>
    <row r="453" spans="7:20" s="1" customFormat="1" x14ac:dyDescent="0.2">
      <c r="G453" s="2"/>
      <c r="H453" s="3"/>
      <c r="I453" s="3"/>
      <c r="J453" s="3"/>
      <c r="K453" s="57"/>
      <c r="L453" s="57"/>
      <c r="M453" s="3"/>
      <c r="N453" s="57"/>
      <c r="O453" s="62"/>
      <c r="P453" s="3"/>
      <c r="Q453" s="3"/>
      <c r="R453" s="3"/>
      <c r="S453" s="49"/>
      <c r="T453" s="3"/>
    </row>
    <row r="454" spans="7:20" s="1" customFormat="1" x14ac:dyDescent="0.2">
      <c r="G454" s="2"/>
      <c r="H454" s="3"/>
      <c r="I454" s="3"/>
      <c r="J454" s="3"/>
      <c r="K454" s="57"/>
      <c r="L454" s="57"/>
      <c r="M454" s="3"/>
      <c r="N454" s="57"/>
      <c r="O454" s="62"/>
      <c r="P454" s="3"/>
      <c r="Q454" s="3"/>
      <c r="R454" s="3"/>
      <c r="S454" s="49"/>
      <c r="T454" s="3"/>
    </row>
    <row r="455" spans="7:20" s="1" customFormat="1" x14ac:dyDescent="0.2">
      <c r="G455" s="2"/>
      <c r="H455" s="3"/>
      <c r="I455" s="3"/>
      <c r="J455" s="3"/>
      <c r="K455" s="57"/>
      <c r="L455" s="57"/>
      <c r="M455" s="3"/>
      <c r="N455" s="57"/>
      <c r="O455" s="62"/>
      <c r="P455" s="3"/>
      <c r="Q455" s="3"/>
      <c r="R455" s="3"/>
      <c r="S455" s="49"/>
      <c r="T455" s="3"/>
    </row>
    <row r="456" spans="7:20" s="1" customFormat="1" x14ac:dyDescent="0.2">
      <c r="G456" s="2"/>
      <c r="H456" s="3"/>
      <c r="I456" s="3"/>
      <c r="J456" s="3"/>
      <c r="K456" s="57"/>
      <c r="L456" s="57"/>
      <c r="M456" s="3"/>
      <c r="N456" s="57"/>
      <c r="O456" s="62"/>
      <c r="P456" s="3"/>
      <c r="Q456" s="3"/>
      <c r="R456" s="3"/>
      <c r="S456" s="49"/>
      <c r="T456" s="3"/>
    </row>
    <row r="457" spans="7:20" s="1" customFormat="1" x14ac:dyDescent="0.2">
      <c r="G457" s="2"/>
      <c r="H457" s="3"/>
      <c r="I457" s="3"/>
      <c r="J457" s="3"/>
      <c r="K457" s="57"/>
      <c r="L457" s="57"/>
      <c r="M457" s="3"/>
      <c r="N457" s="57"/>
      <c r="O457" s="62"/>
      <c r="P457" s="3"/>
      <c r="Q457" s="3"/>
      <c r="R457" s="3"/>
      <c r="S457" s="49"/>
      <c r="T457" s="3"/>
    </row>
    <row r="458" spans="7:20" s="1" customFormat="1" x14ac:dyDescent="0.2">
      <c r="G458" s="2"/>
      <c r="H458" s="3"/>
      <c r="I458" s="3"/>
      <c r="J458" s="3"/>
      <c r="K458" s="57"/>
      <c r="L458" s="57"/>
      <c r="M458" s="3"/>
      <c r="N458" s="57"/>
      <c r="O458" s="62"/>
      <c r="P458" s="3"/>
      <c r="Q458" s="3"/>
      <c r="R458" s="3"/>
      <c r="S458" s="49"/>
      <c r="T458" s="3"/>
    </row>
    <row r="459" spans="7:20" s="1" customFormat="1" x14ac:dyDescent="0.2">
      <c r="G459" s="2"/>
      <c r="H459" s="3"/>
      <c r="I459" s="3"/>
      <c r="J459" s="3"/>
      <c r="K459" s="57"/>
      <c r="L459" s="57"/>
      <c r="M459" s="3"/>
      <c r="N459" s="57"/>
      <c r="O459" s="62"/>
      <c r="P459" s="3"/>
      <c r="Q459" s="3"/>
      <c r="R459" s="3"/>
      <c r="S459" s="49"/>
      <c r="T459" s="3"/>
    </row>
    <row r="460" spans="7:20" s="1" customFormat="1" x14ac:dyDescent="0.2">
      <c r="G460" s="2"/>
      <c r="H460" s="3"/>
      <c r="I460" s="3"/>
      <c r="J460" s="3"/>
      <c r="K460" s="57"/>
      <c r="L460" s="57"/>
      <c r="M460" s="3"/>
      <c r="N460" s="57"/>
      <c r="O460" s="62"/>
      <c r="P460" s="3"/>
      <c r="Q460" s="3"/>
      <c r="R460" s="3"/>
      <c r="S460" s="49"/>
      <c r="T460" s="3"/>
    </row>
    <row r="461" spans="7:20" s="1" customFormat="1" x14ac:dyDescent="0.2">
      <c r="G461" s="2"/>
      <c r="H461" s="3"/>
      <c r="I461" s="3"/>
      <c r="J461" s="3"/>
      <c r="K461" s="57"/>
      <c r="L461" s="57"/>
      <c r="M461" s="3"/>
      <c r="N461" s="57"/>
      <c r="O461" s="62"/>
      <c r="P461" s="3"/>
      <c r="Q461" s="3"/>
      <c r="R461" s="3"/>
      <c r="S461" s="49"/>
      <c r="T461" s="3"/>
    </row>
    <row r="462" spans="7:20" s="1" customFormat="1" x14ac:dyDescent="0.2">
      <c r="G462" s="2"/>
      <c r="H462" s="3"/>
      <c r="I462" s="3"/>
      <c r="J462" s="3"/>
      <c r="K462" s="57"/>
      <c r="L462" s="57"/>
      <c r="M462" s="3"/>
      <c r="N462" s="57"/>
      <c r="O462" s="62"/>
      <c r="P462" s="3"/>
      <c r="Q462" s="3"/>
      <c r="R462" s="3"/>
      <c r="S462" s="49"/>
      <c r="T462" s="3"/>
    </row>
    <row r="463" spans="7:20" s="1" customFormat="1" x14ac:dyDescent="0.2">
      <c r="G463" s="2"/>
      <c r="H463" s="3"/>
      <c r="I463" s="3"/>
      <c r="J463" s="3"/>
      <c r="K463" s="57"/>
      <c r="L463" s="57"/>
      <c r="M463" s="3"/>
      <c r="N463" s="57"/>
      <c r="O463" s="62"/>
      <c r="P463" s="3"/>
      <c r="Q463" s="3"/>
      <c r="R463" s="3"/>
      <c r="S463" s="49"/>
      <c r="T463" s="3"/>
    </row>
    <row r="464" spans="7:20" s="1" customFormat="1" x14ac:dyDescent="0.2">
      <c r="G464" s="2"/>
      <c r="H464" s="3"/>
      <c r="I464" s="3"/>
      <c r="J464" s="3"/>
      <c r="K464" s="57"/>
      <c r="L464" s="57"/>
      <c r="M464" s="3"/>
      <c r="N464" s="57"/>
      <c r="O464" s="62"/>
      <c r="P464" s="3"/>
      <c r="Q464" s="3"/>
      <c r="R464" s="3"/>
      <c r="S464" s="49"/>
      <c r="T464" s="3"/>
    </row>
    <row r="465" spans="7:20" s="1" customFormat="1" x14ac:dyDescent="0.2">
      <c r="G465" s="2"/>
      <c r="H465" s="3"/>
      <c r="I465" s="3"/>
      <c r="J465" s="3"/>
      <c r="K465" s="57"/>
      <c r="L465" s="57"/>
      <c r="M465" s="3"/>
      <c r="N465" s="57"/>
      <c r="O465" s="62"/>
      <c r="P465" s="3"/>
      <c r="Q465" s="3"/>
      <c r="R465" s="3"/>
      <c r="S465" s="49"/>
      <c r="T465" s="3"/>
    </row>
    <row r="466" spans="7:20" s="1" customFormat="1" x14ac:dyDescent="0.2">
      <c r="G466" s="2"/>
      <c r="H466" s="3"/>
      <c r="I466" s="3"/>
      <c r="J466" s="3"/>
      <c r="K466" s="57"/>
      <c r="L466" s="57"/>
      <c r="M466" s="3"/>
      <c r="N466" s="57"/>
      <c r="O466" s="62"/>
      <c r="P466" s="3"/>
      <c r="Q466" s="3"/>
      <c r="R466" s="3"/>
      <c r="S466" s="49"/>
      <c r="T466" s="3"/>
    </row>
    <row r="467" spans="7:20" s="1" customFormat="1" x14ac:dyDescent="0.2">
      <c r="G467" s="2"/>
      <c r="H467" s="3"/>
      <c r="I467" s="3"/>
      <c r="J467" s="3"/>
      <c r="K467" s="57"/>
      <c r="L467" s="57"/>
      <c r="M467" s="3"/>
      <c r="N467" s="57"/>
      <c r="O467" s="62"/>
      <c r="P467" s="3"/>
      <c r="Q467" s="3"/>
      <c r="R467" s="3"/>
      <c r="S467" s="49"/>
      <c r="T467" s="3"/>
    </row>
    <row r="468" spans="7:20" s="1" customFormat="1" x14ac:dyDescent="0.2">
      <c r="G468" s="2"/>
      <c r="H468" s="3"/>
      <c r="I468" s="3"/>
      <c r="J468" s="3"/>
      <c r="K468" s="57"/>
      <c r="L468" s="57"/>
      <c r="M468" s="3"/>
      <c r="N468" s="57"/>
      <c r="O468" s="62"/>
      <c r="P468" s="3"/>
      <c r="Q468" s="3"/>
      <c r="R468" s="3"/>
      <c r="S468" s="49"/>
      <c r="T468" s="3"/>
    </row>
    <row r="469" spans="7:20" s="1" customFormat="1" x14ac:dyDescent="0.2">
      <c r="G469" s="2"/>
      <c r="H469" s="3"/>
      <c r="I469" s="3"/>
      <c r="J469" s="3"/>
      <c r="K469" s="57"/>
      <c r="L469" s="57"/>
      <c r="M469" s="3"/>
      <c r="N469" s="57"/>
      <c r="O469" s="62"/>
      <c r="P469" s="3"/>
      <c r="Q469" s="3"/>
      <c r="R469" s="3"/>
      <c r="S469" s="49"/>
      <c r="T469" s="3"/>
    </row>
    <row r="470" spans="7:20" s="1" customFormat="1" x14ac:dyDescent="0.2">
      <c r="G470" s="2"/>
      <c r="H470" s="3"/>
      <c r="I470" s="3"/>
      <c r="J470" s="3"/>
      <c r="K470" s="57"/>
      <c r="L470" s="57"/>
      <c r="M470" s="3"/>
      <c r="N470" s="57"/>
      <c r="O470" s="62"/>
      <c r="P470" s="3"/>
      <c r="Q470" s="3"/>
      <c r="R470" s="3"/>
      <c r="S470" s="49"/>
      <c r="T470" s="3"/>
    </row>
    <row r="471" spans="7:20" s="1" customFormat="1" x14ac:dyDescent="0.2">
      <c r="G471" s="2"/>
      <c r="H471" s="3"/>
      <c r="I471" s="3"/>
      <c r="J471" s="3"/>
      <c r="K471" s="57"/>
      <c r="L471" s="57"/>
      <c r="M471" s="3"/>
      <c r="N471" s="57"/>
      <c r="O471" s="62"/>
      <c r="P471" s="3"/>
      <c r="Q471" s="3"/>
      <c r="R471" s="3"/>
      <c r="S471" s="49"/>
      <c r="T471" s="3"/>
    </row>
    <row r="472" spans="7:20" s="1" customFormat="1" x14ac:dyDescent="0.2">
      <c r="G472" s="2"/>
      <c r="H472" s="3"/>
      <c r="I472" s="3"/>
      <c r="J472" s="3"/>
      <c r="K472" s="57"/>
      <c r="L472" s="57"/>
      <c r="M472" s="3"/>
      <c r="N472" s="57"/>
      <c r="O472" s="62"/>
      <c r="P472" s="3"/>
      <c r="Q472" s="3"/>
      <c r="R472" s="3"/>
      <c r="S472" s="49"/>
      <c r="T472" s="3"/>
    </row>
    <row r="473" spans="7:20" s="1" customFormat="1" x14ac:dyDescent="0.2">
      <c r="G473" s="2"/>
      <c r="H473" s="3"/>
      <c r="I473" s="3"/>
      <c r="J473" s="3"/>
      <c r="K473" s="57"/>
      <c r="L473" s="57"/>
      <c r="M473" s="3"/>
      <c r="N473" s="57"/>
      <c r="O473" s="62"/>
      <c r="P473" s="3"/>
      <c r="Q473" s="3"/>
      <c r="R473" s="3"/>
      <c r="S473" s="49"/>
      <c r="T473" s="3"/>
    </row>
    <row r="474" spans="7:20" s="1" customFormat="1" x14ac:dyDescent="0.2">
      <c r="G474" s="2"/>
      <c r="H474" s="3"/>
      <c r="I474" s="3"/>
      <c r="J474" s="3"/>
      <c r="K474" s="57"/>
      <c r="L474" s="57"/>
      <c r="M474" s="3"/>
      <c r="N474" s="57"/>
      <c r="O474" s="62"/>
      <c r="P474" s="3"/>
      <c r="Q474" s="3"/>
      <c r="R474" s="3"/>
      <c r="S474" s="49"/>
      <c r="T474" s="3"/>
    </row>
    <row r="475" spans="7:20" s="1" customFormat="1" x14ac:dyDescent="0.2">
      <c r="G475" s="2"/>
      <c r="H475" s="3"/>
      <c r="I475" s="3"/>
      <c r="J475" s="3"/>
      <c r="K475" s="57"/>
      <c r="L475" s="57"/>
      <c r="M475" s="3"/>
      <c r="N475" s="57"/>
      <c r="O475" s="62"/>
      <c r="P475" s="3"/>
      <c r="Q475" s="3"/>
      <c r="R475" s="3"/>
      <c r="S475" s="49"/>
      <c r="T475" s="3"/>
    </row>
    <row r="476" spans="7:20" s="1" customFormat="1" x14ac:dyDescent="0.2">
      <c r="G476" s="2"/>
      <c r="H476" s="3"/>
      <c r="I476" s="3"/>
      <c r="J476" s="3"/>
      <c r="K476" s="57"/>
      <c r="L476" s="57"/>
      <c r="M476" s="3"/>
      <c r="N476" s="57"/>
      <c r="O476" s="62"/>
      <c r="P476" s="3"/>
      <c r="Q476" s="3"/>
      <c r="R476" s="3"/>
      <c r="S476" s="49"/>
      <c r="T476" s="3"/>
    </row>
    <row r="477" spans="7:20" s="1" customFormat="1" x14ac:dyDescent="0.2">
      <c r="G477" s="2"/>
      <c r="H477" s="3"/>
      <c r="I477" s="3"/>
      <c r="J477" s="3"/>
      <c r="K477" s="57"/>
      <c r="L477" s="57"/>
      <c r="M477" s="3"/>
      <c r="N477" s="57"/>
      <c r="O477" s="62"/>
      <c r="P477" s="3"/>
      <c r="Q477" s="3"/>
      <c r="R477" s="3"/>
      <c r="S477" s="49"/>
      <c r="T477" s="3"/>
    </row>
    <row r="478" spans="7:20" s="1" customFormat="1" x14ac:dyDescent="0.2">
      <c r="G478" s="2"/>
      <c r="H478" s="3"/>
      <c r="I478" s="3"/>
      <c r="J478" s="3"/>
      <c r="K478" s="57"/>
      <c r="L478" s="57"/>
      <c r="M478" s="3"/>
      <c r="N478" s="57"/>
      <c r="O478" s="62"/>
      <c r="P478" s="3"/>
      <c r="Q478" s="3"/>
      <c r="R478" s="3"/>
      <c r="S478" s="49"/>
      <c r="T478" s="3"/>
    </row>
    <row r="479" spans="7:20" s="1" customFormat="1" x14ac:dyDescent="0.2">
      <c r="G479" s="2"/>
      <c r="H479" s="3"/>
      <c r="I479" s="3"/>
      <c r="J479" s="3"/>
      <c r="K479" s="57"/>
      <c r="L479" s="57"/>
      <c r="M479" s="3"/>
      <c r="N479" s="57"/>
      <c r="O479" s="62"/>
      <c r="P479" s="3"/>
      <c r="Q479" s="3"/>
      <c r="R479" s="3"/>
      <c r="S479" s="49"/>
      <c r="T479" s="3"/>
    </row>
    <row r="480" spans="7:20" s="1" customFormat="1" x14ac:dyDescent="0.2">
      <c r="G480" s="2"/>
      <c r="H480" s="3"/>
      <c r="I480" s="3"/>
      <c r="J480" s="3"/>
      <c r="K480" s="57"/>
      <c r="L480" s="57"/>
      <c r="M480" s="3"/>
      <c r="N480" s="57"/>
      <c r="O480" s="62"/>
      <c r="P480" s="3"/>
      <c r="Q480" s="3"/>
      <c r="R480" s="3"/>
      <c r="S480" s="49"/>
      <c r="T480" s="3"/>
    </row>
    <row r="481" spans="7:20" s="1" customFormat="1" x14ac:dyDescent="0.2">
      <c r="G481" s="2"/>
      <c r="H481" s="3"/>
      <c r="I481" s="3"/>
      <c r="J481" s="3"/>
      <c r="K481" s="57"/>
      <c r="L481" s="57"/>
      <c r="M481" s="3"/>
      <c r="N481" s="57"/>
      <c r="O481" s="62"/>
      <c r="P481" s="3"/>
      <c r="Q481" s="3"/>
      <c r="R481" s="3"/>
      <c r="S481" s="49"/>
      <c r="T481" s="3"/>
    </row>
    <row r="482" spans="7:20" s="1" customFormat="1" x14ac:dyDescent="0.2">
      <c r="G482" s="2"/>
      <c r="H482" s="3"/>
      <c r="I482" s="3"/>
      <c r="J482" s="3"/>
      <c r="K482" s="57"/>
      <c r="L482" s="57"/>
      <c r="M482" s="3"/>
      <c r="N482" s="57"/>
      <c r="O482" s="62"/>
      <c r="P482" s="3"/>
      <c r="Q482" s="3"/>
      <c r="R482" s="3"/>
      <c r="S482" s="49"/>
      <c r="T482" s="3"/>
    </row>
    <row r="483" spans="7:20" s="1" customFormat="1" x14ac:dyDescent="0.2">
      <c r="G483" s="2"/>
      <c r="H483" s="3"/>
      <c r="I483" s="3"/>
      <c r="J483" s="3"/>
      <c r="K483" s="57"/>
      <c r="L483" s="57"/>
      <c r="M483" s="3"/>
      <c r="N483" s="57"/>
      <c r="O483" s="62"/>
      <c r="P483" s="3"/>
      <c r="Q483" s="3"/>
      <c r="R483" s="3"/>
      <c r="S483" s="49"/>
      <c r="T483" s="3"/>
    </row>
    <row r="484" spans="7:20" s="1" customFormat="1" x14ac:dyDescent="0.2">
      <c r="G484" s="2"/>
      <c r="H484" s="3"/>
      <c r="I484" s="3"/>
      <c r="J484" s="3"/>
      <c r="K484" s="57"/>
      <c r="L484" s="57"/>
      <c r="M484" s="3"/>
      <c r="N484" s="57"/>
      <c r="O484" s="62"/>
      <c r="P484" s="3"/>
      <c r="Q484" s="3"/>
      <c r="R484" s="3"/>
      <c r="S484" s="49"/>
      <c r="T484" s="3"/>
    </row>
    <row r="485" spans="7:20" s="1" customFormat="1" x14ac:dyDescent="0.2">
      <c r="G485" s="2"/>
      <c r="H485" s="3"/>
      <c r="I485" s="3"/>
      <c r="J485" s="3"/>
      <c r="K485" s="57"/>
      <c r="L485" s="57"/>
      <c r="M485" s="3"/>
      <c r="N485" s="57"/>
      <c r="O485" s="62"/>
      <c r="P485" s="3"/>
      <c r="Q485" s="3"/>
      <c r="R485" s="3"/>
      <c r="S485" s="49"/>
      <c r="T485" s="3"/>
    </row>
    <row r="486" spans="7:20" s="1" customFormat="1" x14ac:dyDescent="0.2">
      <c r="G486" s="2"/>
      <c r="H486" s="3"/>
      <c r="I486" s="3"/>
      <c r="J486" s="3"/>
      <c r="K486" s="57"/>
      <c r="L486" s="57"/>
      <c r="M486" s="3"/>
      <c r="N486" s="57"/>
      <c r="O486" s="62"/>
      <c r="P486" s="3"/>
      <c r="Q486" s="3"/>
      <c r="R486" s="3"/>
      <c r="S486" s="49"/>
      <c r="T486" s="3"/>
    </row>
    <row r="487" spans="7:20" s="1" customFormat="1" x14ac:dyDescent="0.2">
      <c r="G487" s="2"/>
      <c r="H487" s="3"/>
      <c r="I487" s="3"/>
      <c r="J487" s="3"/>
      <c r="K487" s="57"/>
      <c r="L487" s="57"/>
      <c r="M487" s="3"/>
      <c r="N487" s="57"/>
      <c r="O487" s="62"/>
      <c r="P487" s="3"/>
      <c r="Q487" s="3"/>
      <c r="R487" s="3"/>
      <c r="S487" s="49"/>
      <c r="T487" s="3"/>
    </row>
    <row r="488" spans="7:20" s="1" customFormat="1" x14ac:dyDescent="0.2">
      <c r="G488" s="2"/>
      <c r="H488" s="3"/>
      <c r="I488" s="3"/>
      <c r="J488" s="3"/>
      <c r="K488" s="57"/>
      <c r="L488" s="57"/>
      <c r="M488" s="3"/>
      <c r="N488" s="57"/>
      <c r="O488" s="62"/>
      <c r="P488" s="3"/>
      <c r="Q488" s="3"/>
      <c r="R488" s="3"/>
      <c r="S488" s="49"/>
      <c r="T488" s="3"/>
    </row>
    <row r="489" spans="7:20" s="1" customFormat="1" x14ac:dyDescent="0.2">
      <c r="G489" s="2"/>
      <c r="H489" s="3"/>
      <c r="I489" s="3"/>
      <c r="J489" s="3"/>
      <c r="K489" s="57"/>
      <c r="L489" s="57"/>
      <c r="M489" s="3"/>
      <c r="N489" s="57"/>
      <c r="O489" s="62"/>
      <c r="P489" s="3"/>
      <c r="Q489" s="3"/>
      <c r="R489" s="3"/>
      <c r="S489" s="49"/>
      <c r="T489" s="3"/>
    </row>
    <row r="490" spans="7:20" s="1" customFormat="1" x14ac:dyDescent="0.2">
      <c r="G490" s="2"/>
      <c r="H490" s="3"/>
      <c r="I490" s="3"/>
      <c r="J490" s="3"/>
      <c r="K490" s="57"/>
      <c r="L490" s="57"/>
      <c r="M490" s="3"/>
      <c r="N490" s="57"/>
      <c r="O490" s="62"/>
      <c r="P490" s="3"/>
      <c r="Q490" s="3"/>
      <c r="R490" s="3"/>
      <c r="S490" s="49"/>
      <c r="T490" s="3"/>
    </row>
    <row r="491" spans="7:20" s="1" customFormat="1" x14ac:dyDescent="0.2">
      <c r="G491" s="2"/>
      <c r="H491" s="3"/>
      <c r="I491" s="3"/>
      <c r="J491" s="3"/>
      <c r="K491" s="57"/>
      <c r="L491" s="57"/>
      <c r="M491" s="3"/>
      <c r="N491" s="57"/>
      <c r="O491" s="62"/>
      <c r="P491" s="3"/>
      <c r="Q491" s="3"/>
      <c r="R491" s="3"/>
      <c r="S491" s="49"/>
      <c r="T491" s="3"/>
    </row>
    <row r="492" spans="7:20" s="1" customFormat="1" x14ac:dyDescent="0.2">
      <c r="G492" s="2"/>
      <c r="H492" s="3"/>
      <c r="I492" s="3"/>
      <c r="J492" s="3"/>
      <c r="K492" s="57"/>
      <c r="L492" s="57"/>
      <c r="M492" s="3"/>
      <c r="N492" s="57"/>
      <c r="O492" s="62"/>
      <c r="P492" s="3"/>
      <c r="Q492" s="3"/>
      <c r="R492" s="3"/>
      <c r="S492" s="49"/>
      <c r="T492" s="3"/>
    </row>
    <row r="493" spans="7:20" s="1" customFormat="1" x14ac:dyDescent="0.2">
      <c r="G493" s="2"/>
      <c r="H493" s="3"/>
      <c r="I493" s="3"/>
      <c r="J493" s="3"/>
      <c r="K493" s="57"/>
      <c r="L493" s="57"/>
      <c r="M493" s="3"/>
      <c r="N493" s="57"/>
      <c r="O493" s="62"/>
      <c r="P493" s="3"/>
      <c r="Q493" s="3"/>
      <c r="R493" s="3"/>
      <c r="S493" s="49"/>
      <c r="T493" s="3"/>
    </row>
    <row r="494" spans="7:20" s="1" customFormat="1" x14ac:dyDescent="0.2">
      <c r="G494" s="2"/>
      <c r="H494" s="3"/>
      <c r="I494" s="3"/>
      <c r="J494" s="3"/>
      <c r="K494" s="57"/>
      <c r="L494" s="57"/>
      <c r="M494" s="3"/>
      <c r="N494" s="57"/>
      <c r="O494" s="62"/>
      <c r="P494" s="3"/>
      <c r="Q494" s="3"/>
      <c r="R494" s="3"/>
      <c r="S494" s="49"/>
      <c r="T494" s="3"/>
    </row>
    <row r="495" spans="7:20" s="1" customFormat="1" x14ac:dyDescent="0.2">
      <c r="G495" s="2"/>
      <c r="H495" s="3"/>
      <c r="I495" s="3"/>
      <c r="J495" s="3"/>
      <c r="K495" s="57"/>
      <c r="L495" s="57"/>
      <c r="M495" s="3"/>
      <c r="N495" s="57"/>
      <c r="O495" s="62"/>
      <c r="P495" s="3"/>
      <c r="Q495" s="3"/>
      <c r="R495" s="3"/>
      <c r="S495" s="49"/>
      <c r="T495" s="3"/>
    </row>
    <row r="496" spans="7:20" s="1" customFormat="1" x14ac:dyDescent="0.2">
      <c r="G496" s="2"/>
      <c r="H496" s="3"/>
      <c r="I496" s="3"/>
      <c r="J496" s="3"/>
      <c r="K496" s="57"/>
      <c r="L496" s="57"/>
      <c r="M496" s="3"/>
      <c r="N496" s="57"/>
      <c r="O496" s="62"/>
      <c r="P496" s="3"/>
      <c r="Q496" s="3"/>
      <c r="R496" s="3"/>
      <c r="S496" s="49"/>
      <c r="T496" s="3"/>
    </row>
    <row r="497" spans="7:20" s="1" customFormat="1" x14ac:dyDescent="0.2">
      <c r="G497" s="2"/>
      <c r="H497" s="3"/>
      <c r="I497" s="3"/>
      <c r="J497" s="3"/>
      <c r="K497" s="57"/>
      <c r="L497" s="57"/>
      <c r="M497" s="3"/>
      <c r="N497" s="57"/>
      <c r="O497" s="62"/>
      <c r="P497" s="3"/>
      <c r="Q497" s="3"/>
      <c r="R497" s="3"/>
      <c r="S497" s="49"/>
      <c r="T497" s="3"/>
    </row>
    <row r="498" spans="7:20" s="1" customFormat="1" x14ac:dyDescent="0.2">
      <c r="G498" s="2"/>
      <c r="H498" s="3"/>
      <c r="I498" s="3"/>
      <c r="J498" s="3"/>
      <c r="K498" s="57"/>
      <c r="L498" s="57"/>
      <c r="M498" s="3"/>
      <c r="N498" s="57"/>
      <c r="O498" s="62"/>
      <c r="P498" s="3"/>
      <c r="Q498" s="3"/>
      <c r="R498" s="3"/>
      <c r="S498" s="49"/>
      <c r="T498" s="3"/>
    </row>
    <row r="499" spans="7:20" s="1" customFormat="1" x14ac:dyDescent="0.2">
      <c r="G499" s="2"/>
      <c r="H499" s="3"/>
      <c r="I499" s="3"/>
      <c r="J499" s="3"/>
      <c r="K499" s="57"/>
      <c r="L499" s="57"/>
      <c r="M499" s="3"/>
      <c r="N499" s="57"/>
      <c r="O499" s="62"/>
      <c r="P499" s="3"/>
      <c r="Q499" s="3"/>
      <c r="R499" s="3"/>
      <c r="S499" s="49"/>
      <c r="T499" s="3"/>
    </row>
    <row r="500" spans="7:20" s="1" customFormat="1" x14ac:dyDescent="0.2">
      <c r="G500" s="2"/>
      <c r="H500" s="3"/>
      <c r="I500" s="3"/>
      <c r="J500" s="3"/>
      <c r="K500" s="57"/>
      <c r="L500" s="57"/>
      <c r="M500" s="3"/>
      <c r="N500" s="57"/>
      <c r="O500" s="62"/>
      <c r="P500" s="3"/>
      <c r="Q500" s="3"/>
      <c r="R500" s="3"/>
      <c r="S500" s="49"/>
      <c r="T500" s="3"/>
    </row>
    <row r="501" spans="7:20" s="1" customFormat="1" x14ac:dyDescent="0.2">
      <c r="G501" s="2"/>
      <c r="H501" s="3"/>
      <c r="I501" s="3"/>
      <c r="J501" s="3"/>
      <c r="K501" s="57"/>
      <c r="L501" s="57"/>
      <c r="M501" s="3"/>
      <c r="N501" s="57"/>
      <c r="O501" s="62"/>
      <c r="P501" s="3"/>
      <c r="Q501" s="3"/>
      <c r="R501" s="3"/>
      <c r="S501" s="49"/>
      <c r="T501" s="3"/>
    </row>
    <row r="502" spans="7:20" s="1" customFormat="1" x14ac:dyDescent="0.2">
      <c r="G502" s="2"/>
      <c r="H502" s="3"/>
      <c r="I502" s="3"/>
      <c r="J502" s="3"/>
      <c r="K502" s="57"/>
      <c r="L502" s="57"/>
      <c r="M502" s="3"/>
      <c r="N502" s="57"/>
      <c r="O502" s="62"/>
      <c r="P502" s="3"/>
      <c r="Q502" s="3"/>
      <c r="R502" s="3"/>
      <c r="S502" s="49"/>
      <c r="T502" s="3"/>
    </row>
    <row r="503" spans="7:20" s="1" customFormat="1" x14ac:dyDescent="0.2">
      <c r="G503" s="2"/>
      <c r="H503" s="3"/>
      <c r="I503" s="3"/>
      <c r="J503" s="3"/>
      <c r="K503" s="57"/>
      <c r="L503" s="57"/>
      <c r="M503" s="3"/>
      <c r="N503" s="57"/>
      <c r="O503" s="62"/>
      <c r="P503" s="3"/>
      <c r="Q503" s="3"/>
      <c r="R503" s="3"/>
      <c r="S503" s="49"/>
      <c r="T503" s="3"/>
    </row>
    <row r="504" spans="7:20" s="1" customFormat="1" x14ac:dyDescent="0.2">
      <c r="G504" s="2"/>
      <c r="H504" s="3"/>
      <c r="I504" s="3"/>
      <c r="J504" s="3"/>
      <c r="K504" s="57"/>
      <c r="L504" s="57"/>
      <c r="M504" s="3"/>
      <c r="N504" s="57"/>
      <c r="O504" s="62"/>
      <c r="P504" s="3"/>
      <c r="Q504" s="3"/>
      <c r="R504" s="3"/>
      <c r="S504" s="49"/>
      <c r="T504" s="3"/>
    </row>
    <row r="505" spans="7:20" s="1" customFormat="1" x14ac:dyDescent="0.2">
      <c r="G505" s="2"/>
      <c r="H505" s="3"/>
      <c r="I505" s="3"/>
      <c r="J505" s="3"/>
      <c r="K505" s="57"/>
      <c r="L505" s="57"/>
      <c r="M505" s="3"/>
      <c r="N505" s="57"/>
      <c r="O505" s="62"/>
      <c r="P505" s="3"/>
      <c r="Q505" s="3"/>
      <c r="R505" s="3"/>
      <c r="S505" s="49"/>
      <c r="T505" s="3"/>
    </row>
    <row r="506" spans="7:20" s="1" customFormat="1" x14ac:dyDescent="0.2">
      <c r="G506" s="2"/>
      <c r="H506" s="3"/>
      <c r="I506" s="3"/>
      <c r="J506" s="3"/>
      <c r="K506" s="57"/>
      <c r="L506" s="57"/>
      <c r="M506" s="3"/>
      <c r="N506" s="57"/>
      <c r="O506" s="62"/>
      <c r="P506" s="3"/>
      <c r="Q506" s="3"/>
      <c r="R506" s="3"/>
      <c r="S506" s="49"/>
      <c r="T506" s="3"/>
    </row>
    <row r="507" spans="7:20" s="1" customFormat="1" x14ac:dyDescent="0.2">
      <c r="G507" s="2"/>
      <c r="H507" s="3"/>
      <c r="I507" s="3"/>
      <c r="J507" s="3"/>
      <c r="K507" s="57"/>
      <c r="L507" s="57"/>
      <c r="M507" s="3"/>
      <c r="N507" s="57"/>
      <c r="O507" s="62"/>
      <c r="P507" s="3"/>
      <c r="Q507" s="3"/>
      <c r="R507" s="3"/>
      <c r="S507" s="49"/>
      <c r="T507" s="3"/>
    </row>
    <row r="508" spans="7:20" s="1" customFormat="1" x14ac:dyDescent="0.2">
      <c r="G508" s="2"/>
      <c r="H508" s="3"/>
      <c r="I508" s="3"/>
      <c r="J508" s="3"/>
      <c r="K508" s="57"/>
      <c r="L508" s="57"/>
      <c r="M508" s="3"/>
      <c r="N508" s="57"/>
      <c r="O508" s="62"/>
      <c r="P508" s="3"/>
      <c r="Q508" s="3"/>
      <c r="R508" s="3"/>
      <c r="S508" s="49"/>
      <c r="T508" s="3"/>
    </row>
    <row r="509" spans="7:20" s="1" customFormat="1" x14ac:dyDescent="0.2">
      <c r="G509" s="2"/>
      <c r="H509" s="3"/>
      <c r="I509" s="3"/>
      <c r="J509" s="3"/>
      <c r="K509" s="57"/>
      <c r="L509" s="57"/>
      <c r="M509" s="3"/>
      <c r="N509" s="57"/>
      <c r="O509" s="62"/>
      <c r="P509" s="3"/>
      <c r="Q509" s="3"/>
      <c r="R509" s="3"/>
      <c r="S509" s="49"/>
      <c r="T509" s="3"/>
    </row>
    <row r="510" spans="7:20" s="1" customFormat="1" x14ac:dyDescent="0.2">
      <c r="G510" s="2"/>
      <c r="H510" s="3"/>
      <c r="I510" s="3"/>
      <c r="J510" s="3"/>
      <c r="K510" s="57"/>
      <c r="L510" s="57"/>
      <c r="M510" s="3"/>
      <c r="N510" s="57"/>
      <c r="O510" s="62"/>
      <c r="P510" s="3"/>
      <c r="Q510" s="3"/>
      <c r="R510" s="3"/>
      <c r="S510" s="49"/>
      <c r="T510" s="3"/>
    </row>
    <row r="511" spans="7:20" s="1" customFormat="1" x14ac:dyDescent="0.2">
      <c r="G511" s="2"/>
      <c r="H511" s="3"/>
      <c r="I511" s="3"/>
      <c r="J511" s="3"/>
      <c r="K511" s="57"/>
      <c r="L511" s="57"/>
      <c r="M511" s="3"/>
      <c r="N511" s="57"/>
      <c r="O511" s="62"/>
      <c r="P511" s="3"/>
      <c r="Q511" s="3"/>
      <c r="R511" s="3"/>
      <c r="S511" s="49"/>
      <c r="T511" s="3"/>
    </row>
    <row r="512" spans="7:20" s="1" customFormat="1" x14ac:dyDescent="0.2">
      <c r="G512" s="2"/>
      <c r="H512" s="3"/>
      <c r="I512" s="3"/>
      <c r="J512" s="3"/>
      <c r="K512" s="57"/>
      <c r="L512" s="57"/>
      <c r="M512" s="3"/>
      <c r="N512" s="57"/>
      <c r="O512" s="62"/>
      <c r="P512" s="3"/>
      <c r="Q512" s="3"/>
      <c r="R512" s="3"/>
      <c r="S512" s="49"/>
      <c r="T512" s="3"/>
    </row>
    <row r="513" spans="7:20" s="1" customFormat="1" x14ac:dyDescent="0.2">
      <c r="G513" s="2"/>
      <c r="H513" s="3"/>
      <c r="I513" s="3"/>
      <c r="J513" s="3"/>
      <c r="K513" s="57"/>
      <c r="L513" s="57"/>
      <c r="M513" s="3"/>
      <c r="N513" s="57"/>
      <c r="O513" s="62"/>
      <c r="P513" s="3"/>
      <c r="Q513" s="3"/>
      <c r="R513" s="3"/>
      <c r="S513" s="49"/>
      <c r="T513" s="3"/>
    </row>
    <row r="514" spans="7:20" s="1" customFormat="1" x14ac:dyDescent="0.2">
      <c r="G514" s="2"/>
      <c r="H514" s="3"/>
      <c r="I514" s="3"/>
      <c r="J514" s="3"/>
      <c r="K514" s="57"/>
      <c r="L514" s="57"/>
      <c r="M514" s="3"/>
      <c r="N514" s="57"/>
      <c r="O514" s="62"/>
      <c r="P514" s="3"/>
      <c r="Q514" s="3"/>
      <c r="R514" s="3"/>
      <c r="S514" s="49"/>
      <c r="T514" s="3"/>
    </row>
    <row r="515" spans="7:20" s="1" customFormat="1" x14ac:dyDescent="0.2">
      <c r="G515" s="2"/>
      <c r="H515" s="3"/>
      <c r="I515" s="3"/>
      <c r="J515" s="3"/>
      <c r="K515" s="57"/>
      <c r="L515" s="57"/>
      <c r="M515" s="3"/>
      <c r="N515" s="57"/>
      <c r="O515" s="62"/>
      <c r="P515" s="3"/>
      <c r="Q515" s="3"/>
      <c r="R515" s="3"/>
      <c r="S515" s="49"/>
      <c r="T515" s="3"/>
    </row>
    <row r="516" spans="7:20" s="1" customFormat="1" x14ac:dyDescent="0.2">
      <c r="G516" s="2"/>
      <c r="H516" s="3"/>
      <c r="I516" s="3"/>
      <c r="J516" s="3"/>
      <c r="K516" s="57"/>
      <c r="L516" s="57"/>
      <c r="M516" s="3"/>
      <c r="N516" s="57"/>
      <c r="O516" s="62"/>
      <c r="P516" s="3"/>
      <c r="Q516" s="3"/>
      <c r="R516" s="3"/>
      <c r="S516" s="49"/>
      <c r="T516" s="3"/>
    </row>
    <row r="517" spans="7:20" s="1" customFormat="1" x14ac:dyDescent="0.2">
      <c r="G517" s="2"/>
      <c r="H517" s="3"/>
      <c r="I517" s="3"/>
      <c r="J517" s="3"/>
      <c r="K517" s="57"/>
      <c r="L517" s="57"/>
      <c r="M517" s="3"/>
      <c r="N517" s="57"/>
      <c r="O517" s="62"/>
      <c r="P517" s="3"/>
      <c r="Q517" s="3"/>
      <c r="R517" s="3"/>
      <c r="S517" s="49"/>
      <c r="T517" s="3"/>
    </row>
    <row r="518" spans="7:20" s="1" customFormat="1" x14ac:dyDescent="0.2">
      <c r="G518" s="2"/>
      <c r="H518" s="3"/>
      <c r="I518" s="3"/>
      <c r="J518" s="3"/>
      <c r="K518" s="57"/>
      <c r="L518" s="57"/>
      <c r="M518" s="3"/>
      <c r="N518" s="57"/>
      <c r="O518" s="62"/>
      <c r="P518" s="3"/>
      <c r="Q518" s="3"/>
      <c r="R518" s="3"/>
      <c r="S518" s="49"/>
      <c r="T518" s="3"/>
    </row>
    <row r="519" spans="7:20" s="1" customFormat="1" x14ac:dyDescent="0.2">
      <c r="G519" s="2"/>
      <c r="H519" s="3"/>
      <c r="I519" s="3"/>
      <c r="J519" s="3"/>
      <c r="K519" s="57"/>
      <c r="L519" s="57"/>
      <c r="M519" s="3"/>
      <c r="N519" s="57"/>
      <c r="O519" s="62"/>
      <c r="P519" s="3"/>
      <c r="Q519" s="3"/>
      <c r="R519" s="3"/>
      <c r="S519" s="49"/>
      <c r="T519" s="3"/>
    </row>
    <row r="520" spans="7:20" s="1" customFormat="1" x14ac:dyDescent="0.2">
      <c r="G520" s="2"/>
      <c r="H520" s="3"/>
      <c r="I520" s="3"/>
      <c r="J520" s="3"/>
      <c r="K520" s="57"/>
      <c r="L520" s="57"/>
      <c r="M520" s="3"/>
      <c r="N520" s="57"/>
      <c r="O520" s="62"/>
      <c r="P520" s="3"/>
      <c r="Q520" s="3"/>
      <c r="R520" s="3"/>
      <c r="S520" s="49"/>
      <c r="T520" s="3"/>
    </row>
    <row r="521" spans="7:20" s="1" customFormat="1" x14ac:dyDescent="0.2">
      <c r="G521" s="2"/>
      <c r="H521" s="3"/>
      <c r="I521" s="3"/>
      <c r="J521" s="3"/>
      <c r="K521" s="57"/>
      <c r="L521" s="57"/>
      <c r="M521" s="3"/>
      <c r="N521" s="57"/>
      <c r="O521" s="62"/>
      <c r="P521" s="3"/>
      <c r="Q521" s="3"/>
      <c r="R521" s="3"/>
      <c r="S521" s="49"/>
      <c r="T521" s="3"/>
    </row>
    <row r="522" spans="7:20" s="1" customFormat="1" x14ac:dyDescent="0.2">
      <c r="G522" s="2"/>
      <c r="H522" s="3"/>
      <c r="I522" s="3"/>
      <c r="J522" s="3"/>
      <c r="K522" s="57"/>
      <c r="L522" s="57"/>
      <c r="M522" s="3"/>
      <c r="N522" s="57"/>
      <c r="O522" s="62"/>
      <c r="P522" s="3"/>
      <c r="Q522" s="3"/>
      <c r="R522" s="3"/>
      <c r="S522" s="49"/>
      <c r="T522" s="3"/>
    </row>
    <row r="523" spans="7:20" s="1" customFormat="1" x14ac:dyDescent="0.2">
      <c r="G523" s="2"/>
      <c r="H523" s="3"/>
      <c r="I523" s="3"/>
      <c r="J523" s="3"/>
      <c r="K523" s="57"/>
      <c r="L523" s="57"/>
      <c r="M523" s="3"/>
      <c r="N523" s="57"/>
      <c r="O523" s="62"/>
      <c r="P523" s="3"/>
      <c r="Q523" s="3"/>
      <c r="R523" s="3"/>
      <c r="S523" s="49"/>
      <c r="T523" s="3"/>
    </row>
    <row r="524" spans="7:20" s="1" customFormat="1" x14ac:dyDescent="0.2">
      <c r="G524" s="2"/>
      <c r="H524" s="3"/>
      <c r="I524" s="3"/>
      <c r="J524" s="3"/>
      <c r="K524" s="57"/>
      <c r="L524" s="57"/>
      <c r="M524" s="3"/>
      <c r="N524" s="57"/>
      <c r="O524" s="62"/>
      <c r="P524" s="3"/>
      <c r="Q524" s="3"/>
      <c r="R524" s="3"/>
      <c r="S524" s="49"/>
      <c r="T524" s="3"/>
    </row>
    <row r="525" spans="7:20" s="1" customFormat="1" x14ac:dyDescent="0.2">
      <c r="G525" s="2"/>
      <c r="H525" s="3"/>
      <c r="I525" s="3"/>
      <c r="J525" s="3"/>
      <c r="K525" s="57"/>
      <c r="L525" s="57"/>
      <c r="M525" s="3"/>
      <c r="N525" s="57"/>
      <c r="O525" s="62"/>
      <c r="P525" s="3"/>
      <c r="Q525" s="3"/>
      <c r="R525" s="3"/>
      <c r="S525" s="49"/>
      <c r="T525" s="3"/>
    </row>
    <row r="526" spans="7:20" s="1" customFormat="1" x14ac:dyDescent="0.2">
      <c r="G526" s="2"/>
      <c r="H526" s="3"/>
      <c r="I526" s="3"/>
      <c r="J526" s="3"/>
      <c r="K526" s="57"/>
      <c r="L526" s="57"/>
      <c r="M526" s="3"/>
      <c r="N526" s="57"/>
      <c r="O526" s="62"/>
      <c r="P526" s="3"/>
      <c r="Q526" s="3"/>
      <c r="R526" s="3"/>
      <c r="S526" s="49"/>
      <c r="T526" s="3"/>
    </row>
    <row r="527" spans="7:20" s="1" customFormat="1" x14ac:dyDescent="0.2">
      <c r="G527" s="2"/>
      <c r="H527" s="3"/>
      <c r="I527" s="3"/>
      <c r="J527" s="3"/>
      <c r="K527" s="57"/>
      <c r="L527" s="57"/>
      <c r="M527" s="3"/>
      <c r="N527" s="57"/>
      <c r="O527" s="62"/>
      <c r="P527" s="3"/>
      <c r="Q527" s="3"/>
      <c r="R527" s="3"/>
      <c r="S527" s="49"/>
      <c r="T527" s="3"/>
    </row>
    <row r="528" spans="7:20" s="1" customFormat="1" x14ac:dyDescent="0.2">
      <c r="G528" s="2"/>
      <c r="H528" s="3"/>
      <c r="I528" s="3"/>
      <c r="J528" s="3"/>
      <c r="K528" s="57"/>
      <c r="L528" s="57"/>
      <c r="M528" s="3"/>
      <c r="N528" s="57"/>
      <c r="O528" s="62"/>
      <c r="P528" s="3"/>
      <c r="Q528" s="3"/>
      <c r="R528" s="3"/>
      <c r="S528" s="49"/>
      <c r="T528" s="3"/>
    </row>
    <row r="529" spans="7:20" s="1" customFormat="1" x14ac:dyDescent="0.2">
      <c r="G529" s="2"/>
      <c r="H529" s="3"/>
      <c r="I529" s="3"/>
      <c r="J529" s="3"/>
      <c r="K529" s="57"/>
      <c r="L529" s="57"/>
      <c r="M529" s="3"/>
      <c r="N529" s="57"/>
      <c r="O529" s="62"/>
      <c r="P529" s="3"/>
      <c r="Q529" s="3"/>
      <c r="R529" s="3"/>
      <c r="S529" s="49"/>
      <c r="T529" s="3"/>
    </row>
    <row r="530" spans="7:20" s="1" customFormat="1" x14ac:dyDescent="0.2">
      <c r="G530" s="2"/>
      <c r="H530" s="3"/>
      <c r="I530" s="3"/>
      <c r="J530" s="3"/>
      <c r="K530" s="57"/>
      <c r="L530" s="57"/>
      <c r="M530" s="3"/>
      <c r="N530" s="57"/>
      <c r="O530" s="62"/>
      <c r="P530" s="3"/>
      <c r="Q530" s="3"/>
      <c r="R530" s="3"/>
      <c r="S530" s="49"/>
      <c r="T530" s="3"/>
    </row>
    <row r="531" spans="7:20" s="1" customFormat="1" x14ac:dyDescent="0.2">
      <c r="G531" s="2"/>
      <c r="H531" s="3"/>
      <c r="I531" s="3"/>
      <c r="J531" s="3"/>
      <c r="K531" s="57"/>
      <c r="L531" s="57"/>
      <c r="M531" s="3"/>
      <c r="N531" s="57"/>
      <c r="O531" s="62"/>
      <c r="P531" s="3"/>
      <c r="Q531" s="3"/>
      <c r="R531" s="3"/>
      <c r="S531" s="49"/>
      <c r="T531" s="3"/>
    </row>
    <row r="532" spans="7:20" s="1" customFormat="1" x14ac:dyDescent="0.2">
      <c r="G532" s="2"/>
      <c r="H532" s="3"/>
      <c r="I532" s="3"/>
      <c r="J532" s="3"/>
      <c r="K532" s="57"/>
      <c r="L532" s="57"/>
      <c r="M532" s="3"/>
      <c r="N532" s="57"/>
      <c r="O532" s="62"/>
      <c r="P532" s="3"/>
      <c r="Q532" s="3"/>
      <c r="R532" s="3"/>
      <c r="S532" s="49"/>
      <c r="T532" s="3"/>
    </row>
    <row r="533" spans="7:20" s="1" customFormat="1" x14ac:dyDescent="0.2">
      <c r="G533" s="2"/>
      <c r="H533" s="3"/>
      <c r="I533" s="3"/>
      <c r="J533" s="3"/>
      <c r="K533" s="57"/>
      <c r="L533" s="57"/>
      <c r="M533" s="3"/>
      <c r="N533" s="57"/>
      <c r="O533" s="62"/>
      <c r="P533" s="3"/>
      <c r="Q533" s="3"/>
      <c r="R533" s="3"/>
      <c r="S533" s="49"/>
      <c r="T533" s="3"/>
    </row>
    <row r="534" spans="7:20" s="1" customFormat="1" x14ac:dyDescent="0.2">
      <c r="G534" s="2"/>
      <c r="H534" s="3"/>
      <c r="I534" s="3"/>
      <c r="J534" s="3"/>
      <c r="K534" s="57"/>
      <c r="L534" s="57"/>
      <c r="M534" s="3"/>
      <c r="N534" s="57"/>
      <c r="O534" s="62"/>
      <c r="P534" s="3"/>
      <c r="Q534" s="3"/>
      <c r="R534" s="3"/>
      <c r="S534" s="49"/>
      <c r="T534" s="3"/>
    </row>
    <row r="535" spans="7:20" s="1" customFormat="1" x14ac:dyDescent="0.2">
      <c r="G535" s="2"/>
      <c r="H535" s="3"/>
      <c r="I535" s="3"/>
      <c r="J535" s="3"/>
      <c r="K535" s="57"/>
      <c r="L535" s="57"/>
      <c r="M535" s="3"/>
      <c r="N535" s="57"/>
      <c r="O535" s="62"/>
      <c r="P535" s="3"/>
      <c r="Q535" s="3"/>
      <c r="R535" s="3"/>
      <c r="S535" s="49"/>
      <c r="T535" s="3"/>
    </row>
    <row r="536" spans="7:20" s="1" customFormat="1" x14ac:dyDescent="0.2">
      <c r="G536" s="2"/>
      <c r="H536" s="3"/>
      <c r="I536" s="3"/>
      <c r="J536" s="3"/>
      <c r="K536" s="57"/>
      <c r="L536" s="57"/>
      <c r="M536" s="3"/>
      <c r="N536" s="57"/>
      <c r="O536" s="62"/>
      <c r="P536" s="3"/>
      <c r="Q536" s="3"/>
      <c r="R536" s="3"/>
      <c r="S536" s="49"/>
      <c r="T536" s="3"/>
    </row>
    <row r="537" spans="7:20" s="1" customFormat="1" x14ac:dyDescent="0.2">
      <c r="G537" s="2"/>
      <c r="H537" s="3"/>
      <c r="I537" s="3"/>
      <c r="J537" s="3"/>
      <c r="K537" s="57"/>
      <c r="L537" s="57"/>
      <c r="M537" s="3"/>
      <c r="N537" s="57"/>
      <c r="O537" s="62"/>
      <c r="P537" s="3"/>
      <c r="Q537" s="3"/>
      <c r="R537" s="3"/>
      <c r="S537" s="49"/>
      <c r="T537" s="3"/>
    </row>
    <row r="538" spans="7:20" s="1" customFormat="1" x14ac:dyDescent="0.2">
      <c r="G538" s="2"/>
      <c r="H538" s="3"/>
      <c r="I538" s="3"/>
      <c r="J538" s="3"/>
      <c r="K538" s="57"/>
      <c r="L538" s="57"/>
      <c r="M538" s="3"/>
      <c r="N538" s="57"/>
      <c r="O538" s="62"/>
      <c r="P538" s="3"/>
      <c r="Q538" s="3"/>
      <c r="R538" s="3"/>
      <c r="S538" s="49"/>
      <c r="T538" s="3"/>
    </row>
    <row r="539" spans="7:20" s="1" customFormat="1" x14ac:dyDescent="0.2">
      <c r="G539" s="2"/>
      <c r="H539" s="3"/>
      <c r="I539" s="3"/>
      <c r="J539" s="3"/>
      <c r="K539" s="57"/>
      <c r="L539" s="57"/>
      <c r="M539" s="3"/>
      <c r="N539" s="57"/>
      <c r="O539" s="62"/>
      <c r="P539" s="3"/>
      <c r="Q539" s="3"/>
      <c r="R539" s="3"/>
      <c r="S539" s="49"/>
      <c r="T539" s="3"/>
    </row>
    <row r="540" spans="7:20" s="1" customFormat="1" x14ac:dyDescent="0.2">
      <c r="G540" s="2"/>
      <c r="H540" s="3"/>
      <c r="I540" s="3"/>
      <c r="J540" s="3"/>
      <c r="K540" s="57"/>
      <c r="L540" s="57"/>
      <c r="M540" s="3"/>
      <c r="N540" s="57"/>
      <c r="O540" s="62"/>
      <c r="P540" s="3"/>
      <c r="Q540" s="3"/>
      <c r="R540" s="3"/>
      <c r="S540" s="49"/>
      <c r="T540" s="3"/>
    </row>
    <row r="541" spans="7:20" s="1" customFormat="1" x14ac:dyDescent="0.2">
      <c r="G541" s="2"/>
      <c r="H541" s="3"/>
      <c r="I541" s="3"/>
      <c r="J541" s="3"/>
      <c r="K541" s="57"/>
      <c r="L541" s="57"/>
      <c r="M541" s="3"/>
      <c r="N541" s="57"/>
      <c r="O541" s="62"/>
      <c r="P541" s="3"/>
      <c r="Q541" s="3"/>
      <c r="R541" s="3"/>
      <c r="S541" s="49"/>
      <c r="T541" s="3"/>
    </row>
    <row r="542" spans="7:20" s="1" customFormat="1" x14ac:dyDescent="0.2">
      <c r="G542" s="2"/>
      <c r="H542" s="3"/>
      <c r="I542" s="3"/>
      <c r="J542" s="3"/>
      <c r="K542" s="57"/>
      <c r="L542" s="57"/>
      <c r="M542" s="3"/>
      <c r="N542" s="57"/>
      <c r="O542" s="62"/>
      <c r="P542" s="3"/>
      <c r="Q542" s="3"/>
      <c r="R542" s="3"/>
      <c r="S542" s="49"/>
      <c r="T542" s="3"/>
    </row>
    <row r="543" spans="7:20" s="1" customFormat="1" x14ac:dyDescent="0.2">
      <c r="G543" s="2"/>
      <c r="H543" s="3"/>
      <c r="I543" s="3"/>
      <c r="J543" s="3"/>
      <c r="K543" s="57"/>
      <c r="L543" s="57"/>
      <c r="M543" s="3"/>
      <c r="N543" s="57"/>
      <c r="O543" s="62"/>
      <c r="P543" s="3"/>
      <c r="Q543" s="3"/>
      <c r="R543" s="3"/>
      <c r="S543" s="49"/>
      <c r="T543" s="3"/>
    </row>
    <row r="544" spans="7:20" s="1" customFormat="1" x14ac:dyDescent="0.2">
      <c r="G544" s="2"/>
      <c r="H544" s="3"/>
      <c r="I544" s="3"/>
      <c r="J544" s="3"/>
      <c r="K544" s="57"/>
      <c r="L544" s="57"/>
      <c r="M544" s="3"/>
      <c r="N544" s="57"/>
      <c r="O544" s="62"/>
      <c r="P544" s="3"/>
      <c r="Q544" s="3"/>
      <c r="R544" s="3"/>
      <c r="S544" s="49"/>
      <c r="T544" s="3"/>
    </row>
    <row r="545" spans="7:20" s="1" customFormat="1" x14ac:dyDescent="0.2">
      <c r="G545" s="2"/>
      <c r="H545" s="3"/>
      <c r="I545" s="3"/>
      <c r="J545" s="3"/>
      <c r="K545" s="57"/>
      <c r="L545" s="57"/>
      <c r="M545" s="3"/>
      <c r="N545" s="57"/>
      <c r="O545" s="62"/>
      <c r="P545" s="3"/>
      <c r="Q545" s="3"/>
      <c r="R545" s="3"/>
      <c r="S545" s="49"/>
      <c r="T545" s="3"/>
    </row>
    <row r="546" spans="7:20" s="1" customFormat="1" x14ac:dyDescent="0.2">
      <c r="G546" s="2"/>
      <c r="H546" s="3"/>
      <c r="I546" s="3"/>
      <c r="J546" s="3"/>
      <c r="K546" s="57"/>
      <c r="L546" s="57"/>
      <c r="M546" s="3"/>
      <c r="N546" s="57"/>
      <c r="O546" s="62"/>
      <c r="P546" s="3"/>
      <c r="Q546" s="3"/>
      <c r="R546" s="3"/>
      <c r="S546" s="49"/>
      <c r="T546" s="3"/>
    </row>
    <row r="547" spans="7:20" s="1" customFormat="1" x14ac:dyDescent="0.2">
      <c r="G547" s="2"/>
      <c r="H547" s="3"/>
      <c r="I547" s="3"/>
      <c r="J547" s="3"/>
      <c r="K547" s="57"/>
      <c r="L547" s="57"/>
      <c r="M547" s="3"/>
      <c r="N547" s="57"/>
      <c r="O547" s="62"/>
      <c r="P547" s="3"/>
      <c r="Q547" s="3"/>
      <c r="R547" s="3"/>
      <c r="S547" s="49"/>
      <c r="T547" s="3"/>
    </row>
    <row r="548" spans="7:20" s="1" customFormat="1" x14ac:dyDescent="0.2">
      <c r="G548" s="2"/>
      <c r="H548" s="3"/>
      <c r="I548" s="3"/>
      <c r="J548" s="3"/>
      <c r="K548" s="57"/>
      <c r="L548" s="57"/>
      <c r="M548" s="3"/>
      <c r="N548" s="57"/>
      <c r="O548" s="62"/>
      <c r="P548" s="3"/>
      <c r="Q548" s="3"/>
      <c r="R548" s="3"/>
      <c r="S548" s="49"/>
      <c r="T548" s="3"/>
    </row>
    <row r="549" spans="7:20" s="1" customFormat="1" x14ac:dyDescent="0.2">
      <c r="G549" s="2"/>
      <c r="H549" s="3"/>
      <c r="I549" s="3"/>
      <c r="J549" s="3"/>
      <c r="K549" s="57"/>
      <c r="L549" s="57"/>
      <c r="M549" s="3"/>
      <c r="N549" s="57"/>
      <c r="O549" s="62"/>
      <c r="P549" s="3"/>
      <c r="Q549" s="3"/>
      <c r="R549" s="3"/>
      <c r="S549" s="49"/>
      <c r="T549" s="3"/>
    </row>
    <row r="550" spans="7:20" s="1" customFormat="1" x14ac:dyDescent="0.2">
      <c r="G550" s="2"/>
      <c r="H550" s="3"/>
      <c r="I550" s="3"/>
      <c r="J550" s="3"/>
      <c r="K550" s="57"/>
      <c r="L550" s="57"/>
      <c r="M550" s="3"/>
      <c r="N550" s="57"/>
      <c r="O550" s="62"/>
      <c r="P550" s="3"/>
      <c r="Q550" s="3"/>
      <c r="R550" s="3"/>
      <c r="S550" s="49"/>
      <c r="T550" s="3"/>
    </row>
    <row r="551" spans="7:20" s="1" customFormat="1" x14ac:dyDescent="0.2">
      <c r="G551" s="2"/>
      <c r="H551" s="3"/>
      <c r="I551" s="3"/>
      <c r="J551" s="3"/>
      <c r="K551" s="57"/>
      <c r="L551" s="57"/>
      <c r="M551" s="3"/>
      <c r="N551" s="57"/>
      <c r="O551" s="62"/>
      <c r="P551" s="3"/>
      <c r="Q551" s="3"/>
      <c r="R551" s="3"/>
      <c r="S551" s="49"/>
      <c r="T551" s="3"/>
    </row>
    <row r="552" spans="7:20" s="1" customFormat="1" x14ac:dyDescent="0.2">
      <c r="G552" s="2"/>
      <c r="H552" s="3"/>
      <c r="I552" s="3"/>
      <c r="J552" s="3"/>
      <c r="K552" s="57"/>
      <c r="L552" s="57"/>
      <c r="M552" s="3"/>
      <c r="N552" s="57"/>
      <c r="O552" s="62"/>
      <c r="P552" s="3"/>
      <c r="Q552" s="3"/>
      <c r="R552" s="3"/>
      <c r="S552" s="49"/>
      <c r="T552" s="3"/>
    </row>
    <row r="553" spans="7:20" s="1" customFormat="1" x14ac:dyDescent="0.2">
      <c r="G553" s="2"/>
      <c r="H553" s="3"/>
      <c r="I553" s="3"/>
      <c r="J553" s="3"/>
      <c r="K553" s="57"/>
      <c r="L553" s="57"/>
      <c r="M553" s="3"/>
      <c r="N553" s="57"/>
      <c r="O553" s="62"/>
      <c r="P553" s="3"/>
      <c r="Q553" s="3"/>
      <c r="R553" s="3"/>
      <c r="S553" s="49"/>
      <c r="T553" s="3"/>
    </row>
    <row r="554" spans="7:20" s="1" customFormat="1" x14ac:dyDescent="0.2">
      <c r="G554" s="2"/>
      <c r="H554" s="3"/>
      <c r="I554" s="3"/>
      <c r="J554" s="3"/>
      <c r="K554" s="57"/>
      <c r="L554" s="57"/>
      <c r="M554" s="3"/>
      <c r="N554" s="57"/>
      <c r="O554" s="62"/>
      <c r="P554" s="3"/>
      <c r="Q554" s="3"/>
      <c r="R554" s="3"/>
      <c r="S554" s="49"/>
      <c r="T554" s="3"/>
    </row>
    <row r="555" spans="7:20" s="1" customFormat="1" x14ac:dyDescent="0.2">
      <c r="G555" s="2"/>
      <c r="H555" s="3"/>
      <c r="I555" s="3"/>
      <c r="J555" s="3"/>
      <c r="K555" s="57"/>
      <c r="L555" s="57"/>
      <c r="M555" s="3"/>
      <c r="N555" s="57"/>
      <c r="O555" s="62"/>
      <c r="P555" s="3"/>
      <c r="Q555" s="3"/>
      <c r="R555" s="3"/>
      <c r="S555" s="49"/>
      <c r="T555" s="3"/>
    </row>
    <row r="556" spans="7:20" s="1" customFormat="1" x14ac:dyDescent="0.2">
      <c r="G556" s="2"/>
      <c r="H556" s="3"/>
      <c r="I556" s="3"/>
      <c r="J556" s="3"/>
      <c r="K556" s="57"/>
      <c r="L556" s="57"/>
      <c r="M556" s="3"/>
      <c r="N556" s="57"/>
      <c r="O556" s="62"/>
      <c r="P556" s="3"/>
      <c r="Q556" s="3"/>
      <c r="R556" s="3"/>
      <c r="S556" s="49"/>
      <c r="T556" s="3"/>
    </row>
    <row r="557" spans="7:20" s="1" customFormat="1" x14ac:dyDescent="0.2">
      <c r="G557" s="2"/>
      <c r="H557" s="3"/>
      <c r="I557" s="3"/>
      <c r="J557" s="3"/>
      <c r="K557" s="57"/>
      <c r="L557" s="57"/>
      <c r="M557" s="3"/>
      <c r="N557" s="57"/>
      <c r="O557" s="62"/>
      <c r="P557" s="3"/>
      <c r="Q557" s="3"/>
      <c r="R557" s="3"/>
      <c r="S557" s="49"/>
      <c r="T557" s="3"/>
    </row>
    <row r="558" spans="7:20" s="1" customFormat="1" x14ac:dyDescent="0.2">
      <c r="G558" s="2"/>
      <c r="H558" s="3"/>
      <c r="I558" s="3"/>
      <c r="J558" s="3"/>
      <c r="K558" s="57"/>
      <c r="L558" s="57"/>
      <c r="M558" s="3"/>
      <c r="N558" s="57"/>
      <c r="O558" s="62"/>
      <c r="P558" s="3"/>
      <c r="Q558" s="3"/>
      <c r="R558" s="3"/>
      <c r="S558" s="49"/>
      <c r="T558" s="3"/>
    </row>
    <row r="559" spans="7:20" s="1" customFormat="1" x14ac:dyDescent="0.2">
      <c r="G559" s="2"/>
      <c r="H559" s="3"/>
      <c r="I559" s="3"/>
      <c r="J559" s="3"/>
      <c r="K559" s="57"/>
      <c r="L559" s="57"/>
      <c r="M559" s="3"/>
      <c r="N559" s="57"/>
      <c r="O559" s="62"/>
      <c r="P559" s="3"/>
      <c r="Q559" s="3"/>
      <c r="R559" s="3"/>
      <c r="S559" s="49"/>
      <c r="T559" s="3"/>
    </row>
    <row r="560" spans="7:20" s="1" customFormat="1" x14ac:dyDescent="0.2">
      <c r="G560" s="2"/>
      <c r="H560" s="3"/>
      <c r="I560" s="3"/>
      <c r="J560" s="3"/>
      <c r="K560" s="57"/>
      <c r="L560" s="57"/>
      <c r="M560" s="3"/>
      <c r="N560" s="57"/>
      <c r="O560" s="62"/>
      <c r="P560" s="3"/>
      <c r="Q560" s="3"/>
      <c r="R560" s="3"/>
      <c r="S560" s="49"/>
      <c r="T560" s="3"/>
    </row>
    <row r="561" spans="7:20" s="1" customFormat="1" x14ac:dyDescent="0.2">
      <c r="G561" s="2"/>
      <c r="H561" s="3"/>
      <c r="I561" s="3"/>
      <c r="J561" s="3"/>
      <c r="K561" s="57"/>
      <c r="L561" s="57"/>
      <c r="M561" s="3"/>
      <c r="N561" s="57"/>
      <c r="O561" s="62"/>
      <c r="P561" s="3"/>
      <c r="Q561" s="3"/>
      <c r="R561" s="3"/>
      <c r="S561" s="49"/>
      <c r="T561" s="3"/>
    </row>
    <row r="562" spans="7:20" s="1" customFormat="1" x14ac:dyDescent="0.2">
      <c r="G562" s="2"/>
      <c r="H562" s="3"/>
      <c r="I562" s="3"/>
      <c r="J562" s="3"/>
      <c r="K562" s="57"/>
      <c r="L562" s="57"/>
      <c r="M562" s="3"/>
      <c r="N562" s="57"/>
      <c r="O562" s="62"/>
      <c r="P562" s="3"/>
      <c r="Q562" s="3"/>
      <c r="R562" s="3"/>
      <c r="S562" s="49"/>
      <c r="T562" s="3"/>
    </row>
    <row r="563" spans="7:20" s="1" customFormat="1" x14ac:dyDescent="0.2">
      <c r="G563" s="2"/>
      <c r="H563" s="3"/>
      <c r="I563" s="3"/>
      <c r="J563" s="3"/>
      <c r="K563" s="57"/>
      <c r="L563" s="57"/>
      <c r="M563" s="3"/>
      <c r="N563" s="57"/>
      <c r="O563" s="62"/>
      <c r="P563" s="3"/>
      <c r="Q563" s="3"/>
      <c r="R563" s="3"/>
      <c r="S563" s="49"/>
      <c r="T563" s="3"/>
    </row>
    <row r="564" spans="7:20" s="1" customFormat="1" x14ac:dyDescent="0.2">
      <c r="G564" s="2"/>
      <c r="H564" s="3"/>
      <c r="I564" s="3"/>
      <c r="J564" s="3"/>
      <c r="K564" s="57"/>
      <c r="L564" s="57"/>
      <c r="M564" s="3"/>
      <c r="N564" s="57"/>
      <c r="O564" s="62"/>
      <c r="P564" s="3"/>
      <c r="Q564" s="3"/>
      <c r="R564" s="3"/>
      <c r="S564" s="49"/>
      <c r="T564" s="3"/>
    </row>
    <row r="565" spans="7:20" s="1" customFormat="1" x14ac:dyDescent="0.2">
      <c r="G565" s="2"/>
      <c r="H565" s="3"/>
      <c r="I565" s="3"/>
      <c r="J565" s="3"/>
      <c r="K565" s="57"/>
      <c r="L565" s="57"/>
      <c r="M565" s="3"/>
      <c r="N565" s="57"/>
      <c r="O565" s="62"/>
      <c r="P565" s="3"/>
      <c r="Q565" s="3"/>
      <c r="R565" s="3"/>
      <c r="S565" s="49"/>
      <c r="T565" s="3"/>
    </row>
    <row r="566" spans="7:20" s="1" customFormat="1" x14ac:dyDescent="0.2">
      <c r="G566" s="2"/>
      <c r="H566" s="3"/>
      <c r="I566" s="3"/>
      <c r="J566" s="3"/>
      <c r="K566" s="57"/>
      <c r="L566" s="57"/>
      <c r="M566" s="3"/>
      <c r="N566" s="57"/>
      <c r="O566" s="62"/>
      <c r="P566" s="3"/>
      <c r="Q566" s="3"/>
      <c r="R566" s="3"/>
      <c r="S566" s="49"/>
      <c r="T566" s="3"/>
    </row>
    <row r="567" spans="7:20" s="1" customFormat="1" x14ac:dyDescent="0.2">
      <c r="G567" s="2"/>
      <c r="H567" s="3"/>
      <c r="I567" s="3"/>
      <c r="J567" s="3"/>
      <c r="K567" s="57"/>
      <c r="L567" s="57"/>
      <c r="M567" s="3"/>
      <c r="N567" s="57"/>
      <c r="O567" s="62"/>
      <c r="P567" s="3"/>
      <c r="Q567" s="3"/>
      <c r="R567" s="3"/>
      <c r="S567" s="49"/>
      <c r="T567" s="3"/>
    </row>
    <row r="568" spans="7:20" s="1" customFormat="1" x14ac:dyDescent="0.2">
      <c r="G568" s="2"/>
      <c r="H568" s="3"/>
      <c r="I568" s="3"/>
      <c r="J568" s="3"/>
      <c r="K568" s="57"/>
      <c r="L568" s="57"/>
      <c r="M568" s="3"/>
      <c r="N568" s="57"/>
      <c r="O568" s="62"/>
      <c r="P568" s="3"/>
      <c r="Q568" s="3"/>
      <c r="R568" s="3"/>
      <c r="S568" s="49"/>
      <c r="T568" s="3"/>
    </row>
    <row r="569" spans="7:20" s="1" customFormat="1" x14ac:dyDescent="0.2">
      <c r="G569" s="2"/>
      <c r="H569" s="3"/>
      <c r="I569" s="3"/>
      <c r="J569" s="3"/>
      <c r="K569" s="57"/>
      <c r="L569" s="57"/>
      <c r="M569" s="3"/>
      <c r="N569" s="57"/>
      <c r="O569" s="62"/>
      <c r="P569" s="3"/>
      <c r="Q569" s="3"/>
      <c r="R569" s="3"/>
      <c r="S569" s="49"/>
      <c r="T569" s="3"/>
    </row>
    <row r="570" spans="7:20" s="1" customFormat="1" x14ac:dyDescent="0.2">
      <c r="G570" s="2"/>
      <c r="H570" s="3"/>
      <c r="I570" s="3"/>
      <c r="J570" s="3"/>
      <c r="K570" s="57"/>
      <c r="L570" s="57"/>
      <c r="M570" s="3"/>
      <c r="N570" s="57"/>
      <c r="O570" s="62"/>
      <c r="P570" s="3"/>
      <c r="Q570" s="3"/>
      <c r="R570" s="3"/>
      <c r="S570" s="49"/>
      <c r="T570" s="3"/>
    </row>
    <row r="571" spans="7:20" s="1" customFormat="1" x14ac:dyDescent="0.2">
      <c r="G571" s="2"/>
      <c r="H571" s="3"/>
      <c r="I571" s="3"/>
      <c r="J571" s="3"/>
      <c r="K571" s="57"/>
      <c r="L571" s="57"/>
      <c r="M571" s="3"/>
      <c r="N571" s="57"/>
      <c r="O571" s="62"/>
      <c r="P571" s="3"/>
      <c r="Q571" s="3"/>
      <c r="R571" s="3"/>
      <c r="S571" s="49"/>
      <c r="T571" s="3"/>
    </row>
    <row r="572" spans="7:20" s="1" customFormat="1" x14ac:dyDescent="0.2">
      <c r="G572" s="2"/>
      <c r="H572" s="3"/>
      <c r="I572" s="3"/>
      <c r="J572" s="3"/>
      <c r="K572" s="57"/>
      <c r="L572" s="57"/>
      <c r="M572" s="3"/>
      <c r="N572" s="57"/>
      <c r="O572" s="62"/>
      <c r="P572" s="3"/>
      <c r="Q572" s="3"/>
      <c r="R572" s="3"/>
      <c r="S572" s="49"/>
      <c r="T572" s="3"/>
    </row>
    <row r="573" spans="7:20" s="1" customFormat="1" x14ac:dyDescent="0.2">
      <c r="G573" s="2"/>
      <c r="H573" s="3"/>
      <c r="I573" s="3"/>
      <c r="J573" s="3"/>
      <c r="K573" s="57"/>
      <c r="L573" s="57"/>
      <c r="M573" s="3"/>
      <c r="N573" s="57"/>
      <c r="O573" s="62"/>
      <c r="P573" s="3"/>
      <c r="Q573" s="3"/>
      <c r="R573" s="3"/>
      <c r="S573" s="49"/>
      <c r="T573" s="3"/>
    </row>
    <row r="574" spans="7:20" s="1" customFormat="1" x14ac:dyDescent="0.2">
      <c r="G574" s="2"/>
      <c r="H574" s="3"/>
      <c r="I574" s="3"/>
      <c r="J574" s="3"/>
      <c r="K574" s="57"/>
      <c r="L574" s="57"/>
      <c r="M574" s="3"/>
      <c r="N574" s="57"/>
      <c r="O574" s="62"/>
      <c r="P574" s="3"/>
      <c r="Q574" s="3"/>
      <c r="R574" s="3"/>
      <c r="S574" s="49"/>
      <c r="T574" s="3"/>
    </row>
    <row r="575" spans="7:20" s="1" customFormat="1" x14ac:dyDescent="0.2">
      <c r="G575" s="2"/>
      <c r="H575" s="3"/>
      <c r="I575" s="3"/>
      <c r="J575" s="3"/>
      <c r="K575" s="57"/>
      <c r="L575" s="57"/>
      <c r="M575" s="3"/>
      <c r="N575" s="57"/>
      <c r="O575" s="62"/>
      <c r="P575" s="3"/>
      <c r="Q575" s="3"/>
      <c r="R575" s="3"/>
      <c r="S575" s="49"/>
      <c r="T575" s="3"/>
    </row>
    <row r="576" spans="7:20" s="1" customFormat="1" x14ac:dyDescent="0.2">
      <c r="G576" s="2"/>
      <c r="H576" s="3"/>
      <c r="I576" s="3"/>
      <c r="J576" s="3"/>
      <c r="K576" s="57"/>
      <c r="L576" s="57"/>
      <c r="M576" s="3"/>
      <c r="N576" s="57"/>
      <c r="O576" s="62"/>
      <c r="P576" s="3"/>
      <c r="Q576" s="3"/>
      <c r="R576" s="3"/>
      <c r="S576" s="49"/>
      <c r="T576" s="3"/>
    </row>
    <row r="577" spans="7:20" s="1" customFormat="1" x14ac:dyDescent="0.2">
      <c r="G577" s="2"/>
      <c r="H577" s="3"/>
      <c r="I577" s="3"/>
      <c r="J577" s="3"/>
      <c r="K577" s="57"/>
      <c r="L577" s="57"/>
      <c r="M577" s="3"/>
      <c r="N577" s="57"/>
      <c r="O577" s="62"/>
      <c r="P577" s="3"/>
      <c r="Q577" s="3"/>
      <c r="R577" s="3"/>
      <c r="S577" s="49"/>
      <c r="T577" s="3"/>
    </row>
    <row r="578" spans="7:20" s="1" customFormat="1" x14ac:dyDescent="0.2">
      <c r="G578" s="2"/>
      <c r="H578" s="3"/>
      <c r="I578" s="3"/>
      <c r="J578" s="3"/>
      <c r="K578" s="57"/>
      <c r="L578" s="57"/>
      <c r="M578" s="3"/>
      <c r="N578" s="57"/>
      <c r="O578" s="62"/>
      <c r="P578" s="3"/>
      <c r="Q578" s="3"/>
      <c r="R578" s="3"/>
      <c r="S578" s="49"/>
      <c r="T578" s="3"/>
    </row>
    <row r="579" spans="7:20" s="1" customFormat="1" x14ac:dyDescent="0.2">
      <c r="G579" s="2"/>
      <c r="H579" s="3"/>
      <c r="I579" s="3"/>
      <c r="J579" s="3"/>
      <c r="K579" s="57"/>
      <c r="L579" s="57"/>
      <c r="M579" s="3"/>
      <c r="N579" s="57"/>
      <c r="O579" s="62"/>
      <c r="P579" s="3"/>
      <c r="Q579" s="3"/>
      <c r="R579" s="3"/>
      <c r="S579" s="49"/>
      <c r="T579" s="3"/>
    </row>
    <row r="580" spans="7:20" s="1" customFormat="1" x14ac:dyDescent="0.2">
      <c r="G580" s="2"/>
      <c r="H580" s="3"/>
      <c r="I580" s="3"/>
      <c r="J580" s="3"/>
      <c r="K580" s="57"/>
      <c r="L580" s="57"/>
      <c r="M580" s="3"/>
      <c r="N580" s="57"/>
      <c r="O580" s="62"/>
      <c r="P580" s="3"/>
      <c r="Q580" s="3"/>
      <c r="R580" s="3"/>
      <c r="S580" s="49"/>
      <c r="T580" s="3"/>
    </row>
    <row r="581" spans="7:20" s="1" customFormat="1" x14ac:dyDescent="0.2">
      <c r="G581" s="2"/>
      <c r="H581" s="3"/>
      <c r="I581" s="3"/>
      <c r="J581" s="3"/>
      <c r="K581" s="57"/>
      <c r="L581" s="57"/>
      <c r="M581" s="3"/>
      <c r="N581" s="57"/>
      <c r="O581" s="62"/>
      <c r="P581" s="3"/>
      <c r="Q581" s="3"/>
      <c r="R581" s="3"/>
      <c r="S581" s="49"/>
      <c r="T581" s="3"/>
    </row>
    <row r="582" spans="7:20" s="1" customFormat="1" x14ac:dyDescent="0.2">
      <c r="G582" s="2"/>
      <c r="H582" s="3"/>
      <c r="I582" s="3"/>
      <c r="J582" s="3"/>
      <c r="K582" s="57"/>
      <c r="L582" s="57"/>
      <c r="M582" s="3"/>
      <c r="N582" s="57"/>
      <c r="O582" s="62"/>
      <c r="P582" s="3"/>
      <c r="Q582" s="3"/>
      <c r="R582" s="3"/>
      <c r="S582" s="49"/>
      <c r="T582" s="3"/>
    </row>
    <row r="583" spans="7:20" s="1" customFormat="1" x14ac:dyDescent="0.2">
      <c r="G583" s="2"/>
      <c r="H583" s="3"/>
      <c r="I583" s="3"/>
      <c r="J583" s="3"/>
      <c r="K583" s="57"/>
      <c r="L583" s="57"/>
      <c r="M583" s="3"/>
      <c r="N583" s="57"/>
      <c r="O583" s="62"/>
      <c r="P583" s="3"/>
      <c r="Q583" s="3"/>
      <c r="R583" s="3"/>
      <c r="S583" s="49"/>
      <c r="T583" s="3"/>
    </row>
    <row r="584" spans="7:20" s="1" customFormat="1" x14ac:dyDescent="0.2">
      <c r="G584" s="2"/>
      <c r="H584" s="3"/>
      <c r="I584" s="3"/>
      <c r="J584" s="3"/>
      <c r="K584" s="57"/>
      <c r="L584" s="57"/>
      <c r="M584" s="3"/>
      <c r="N584" s="57"/>
      <c r="O584" s="62"/>
      <c r="P584" s="3"/>
      <c r="Q584" s="3"/>
      <c r="R584" s="3"/>
      <c r="S584" s="49"/>
      <c r="T584" s="3"/>
    </row>
    <row r="585" spans="7:20" s="1" customFormat="1" x14ac:dyDescent="0.2">
      <c r="G585" s="2"/>
      <c r="H585" s="3"/>
      <c r="I585" s="3"/>
      <c r="J585" s="3"/>
      <c r="K585" s="57"/>
      <c r="L585" s="57"/>
      <c r="M585" s="3"/>
      <c r="N585" s="57"/>
      <c r="O585" s="62"/>
      <c r="P585" s="3"/>
      <c r="Q585" s="3"/>
      <c r="R585" s="3"/>
      <c r="S585" s="49"/>
      <c r="T585" s="3"/>
    </row>
    <row r="586" spans="7:20" s="1" customFormat="1" x14ac:dyDescent="0.2">
      <c r="G586" s="2"/>
      <c r="H586" s="3"/>
      <c r="I586" s="3"/>
      <c r="J586" s="3"/>
      <c r="K586" s="57"/>
      <c r="L586" s="57"/>
      <c r="M586" s="3"/>
      <c r="N586" s="57"/>
      <c r="O586" s="62"/>
      <c r="P586" s="3"/>
      <c r="Q586" s="3"/>
      <c r="R586" s="3"/>
      <c r="S586" s="49"/>
      <c r="T586" s="3"/>
    </row>
    <row r="587" spans="7:20" s="1" customFormat="1" x14ac:dyDescent="0.2">
      <c r="G587" s="2"/>
      <c r="H587" s="3"/>
      <c r="I587" s="3"/>
      <c r="J587" s="3"/>
      <c r="K587" s="57"/>
      <c r="L587" s="57"/>
      <c r="M587" s="3"/>
      <c r="N587" s="57"/>
      <c r="O587" s="62"/>
      <c r="P587" s="3"/>
      <c r="Q587" s="3"/>
      <c r="R587" s="3"/>
      <c r="S587" s="49"/>
      <c r="T587" s="3"/>
    </row>
    <row r="588" spans="7:20" s="1" customFormat="1" x14ac:dyDescent="0.2">
      <c r="G588" s="2"/>
      <c r="H588" s="3"/>
      <c r="I588" s="3"/>
      <c r="J588" s="3"/>
      <c r="K588" s="57"/>
      <c r="L588" s="57"/>
      <c r="M588" s="3"/>
      <c r="N588" s="57"/>
      <c r="O588" s="62"/>
      <c r="P588" s="3"/>
      <c r="Q588" s="3"/>
      <c r="R588" s="3"/>
      <c r="S588" s="49"/>
      <c r="T588" s="3"/>
    </row>
    <row r="589" spans="7:20" s="1" customFormat="1" x14ac:dyDescent="0.2">
      <c r="G589" s="2"/>
      <c r="H589" s="3"/>
      <c r="I589" s="3"/>
      <c r="J589" s="3"/>
      <c r="K589" s="57"/>
      <c r="L589" s="57"/>
      <c r="M589" s="3"/>
      <c r="N589" s="57"/>
      <c r="O589" s="62"/>
      <c r="P589" s="3"/>
      <c r="Q589" s="3"/>
      <c r="R589" s="3"/>
      <c r="S589" s="49"/>
      <c r="T589" s="3"/>
    </row>
    <row r="590" spans="7:20" s="1" customFormat="1" x14ac:dyDescent="0.2">
      <c r="G590" s="2"/>
      <c r="H590" s="3"/>
      <c r="I590" s="3"/>
      <c r="J590" s="3"/>
      <c r="K590" s="57"/>
      <c r="L590" s="57"/>
      <c r="M590" s="3"/>
      <c r="N590" s="57"/>
      <c r="O590" s="62"/>
      <c r="P590" s="3"/>
      <c r="Q590" s="3"/>
      <c r="R590" s="3"/>
      <c r="S590" s="49"/>
      <c r="T590" s="3"/>
    </row>
    <row r="591" spans="7:20" s="1" customFormat="1" x14ac:dyDescent="0.2">
      <c r="G591" s="2"/>
      <c r="H591" s="3"/>
      <c r="I591" s="3"/>
      <c r="J591" s="3"/>
      <c r="K591" s="57"/>
      <c r="L591" s="57"/>
      <c r="M591" s="3"/>
      <c r="N591" s="57"/>
      <c r="O591" s="62"/>
      <c r="P591" s="3"/>
      <c r="Q591" s="3"/>
      <c r="R591" s="3"/>
      <c r="S591" s="49"/>
      <c r="T591" s="3"/>
    </row>
    <row r="592" spans="7:20" s="1" customFormat="1" x14ac:dyDescent="0.2">
      <c r="G592" s="2"/>
      <c r="H592" s="3"/>
      <c r="I592" s="3"/>
      <c r="J592" s="3"/>
      <c r="K592" s="57"/>
      <c r="L592" s="57"/>
      <c r="M592" s="3"/>
      <c r="N592" s="57"/>
      <c r="O592" s="62"/>
      <c r="P592" s="3"/>
      <c r="Q592" s="3"/>
      <c r="R592" s="3"/>
      <c r="S592" s="49"/>
      <c r="T592" s="3"/>
    </row>
    <row r="593" spans="7:20" s="1" customFormat="1" x14ac:dyDescent="0.2">
      <c r="G593" s="2"/>
      <c r="H593" s="3"/>
      <c r="I593" s="3"/>
      <c r="J593" s="3"/>
      <c r="K593" s="57"/>
      <c r="L593" s="57"/>
      <c r="M593" s="3"/>
      <c r="N593" s="57"/>
      <c r="O593" s="62"/>
      <c r="P593" s="3"/>
      <c r="Q593" s="3"/>
      <c r="R593" s="3"/>
      <c r="S593" s="49"/>
      <c r="T593" s="3"/>
    </row>
    <row r="594" spans="7:20" s="1" customFormat="1" x14ac:dyDescent="0.2">
      <c r="G594" s="2"/>
      <c r="H594" s="3"/>
      <c r="I594" s="3"/>
      <c r="J594" s="3"/>
      <c r="K594" s="57"/>
      <c r="L594" s="57"/>
      <c r="M594" s="3"/>
      <c r="N594" s="57"/>
      <c r="O594" s="62"/>
      <c r="P594" s="3"/>
      <c r="Q594" s="3"/>
      <c r="R594" s="3"/>
      <c r="S594" s="49"/>
      <c r="T594" s="3"/>
    </row>
    <row r="595" spans="7:20" s="1" customFormat="1" x14ac:dyDescent="0.2">
      <c r="G595" s="2"/>
      <c r="H595" s="3"/>
      <c r="I595" s="3"/>
      <c r="J595" s="3"/>
      <c r="K595" s="57"/>
      <c r="L595" s="57"/>
      <c r="M595" s="3"/>
      <c r="N595" s="57"/>
      <c r="O595" s="62"/>
      <c r="P595" s="3"/>
      <c r="Q595" s="3"/>
      <c r="R595" s="3"/>
      <c r="S595" s="49"/>
      <c r="T595" s="3"/>
    </row>
    <row r="596" spans="7:20" s="1" customFormat="1" x14ac:dyDescent="0.2">
      <c r="G596" s="2"/>
      <c r="H596" s="3"/>
      <c r="I596" s="3"/>
      <c r="J596" s="3"/>
      <c r="K596" s="57"/>
      <c r="L596" s="57"/>
      <c r="M596" s="3"/>
      <c r="N596" s="57"/>
      <c r="O596" s="62"/>
      <c r="P596" s="3"/>
      <c r="Q596" s="3"/>
      <c r="R596" s="3"/>
      <c r="S596" s="49"/>
      <c r="T596" s="3"/>
    </row>
    <row r="597" spans="7:20" s="1" customFormat="1" x14ac:dyDescent="0.2">
      <c r="G597" s="2"/>
      <c r="H597" s="3"/>
      <c r="I597" s="3"/>
      <c r="J597" s="3"/>
      <c r="K597" s="57"/>
      <c r="L597" s="57"/>
      <c r="M597" s="3"/>
      <c r="N597" s="57"/>
      <c r="O597" s="62"/>
      <c r="P597" s="3"/>
      <c r="Q597" s="3"/>
      <c r="R597" s="3"/>
      <c r="S597" s="49"/>
      <c r="T597" s="3"/>
    </row>
    <row r="598" spans="7:20" s="1" customFormat="1" x14ac:dyDescent="0.2">
      <c r="G598" s="2"/>
      <c r="H598" s="3"/>
      <c r="I598" s="3"/>
      <c r="J598" s="3"/>
      <c r="K598" s="57"/>
      <c r="L598" s="57"/>
      <c r="M598" s="3"/>
      <c r="N598" s="57"/>
      <c r="O598" s="62"/>
      <c r="P598" s="3"/>
      <c r="Q598" s="3"/>
      <c r="R598" s="3"/>
      <c r="S598" s="49"/>
      <c r="T598" s="3"/>
    </row>
    <row r="599" spans="7:20" s="1" customFormat="1" x14ac:dyDescent="0.2">
      <c r="G599" s="2"/>
      <c r="H599" s="3"/>
      <c r="I599" s="3"/>
      <c r="J599" s="3"/>
      <c r="K599" s="57"/>
      <c r="L599" s="57"/>
      <c r="M599" s="3"/>
      <c r="N599" s="57"/>
      <c r="O599" s="62"/>
      <c r="P599" s="3"/>
      <c r="Q599" s="3"/>
      <c r="R599" s="3"/>
      <c r="S599" s="49"/>
      <c r="T599" s="3"/>
    </row>
    <row r="600" spans="7:20" s="1" customFormat="1" x14ac:dyDescent="0.2">
      <c r="G600" s="2"/>
      <c r="H600" s="3"/>
      <c r="I600" s="3"/>
      <c r="J600" s="3"/>
      <c r="K600" s="57"/>
      <c r="L600" s="57"/>
      <c r="M600" s="3"/>
      <c r="N600" s="57"/>
      <c r="O600" s="62"/>
      <c r="P600" s="3"/>
      <c r="Q600" s="3"/>
      <c r="R600" s="3"/>
      <c r="S600" s="49"/>
      <c r="T600" s="3"/>
    </row>
    <row r="601" spans="7:20" s="1" customFormat="1" x14ac:dyDescent="0.2">
      <c r="G601" s="2"/>
      <c r="H601" s="3"/>
      <c r="I601" s="3"/>
      <c r="J601" s="3"/>
      <c r="K601" s="57"/>
      <c r="L601" s="57"/>
      <c r="M601" s="3"/>
      <c r="N601" s="57"/>
      <c r="O601" s="62"/>
      <c r="P601" s="3"/>
      <c r="Q601" s="3"/>
      <c r="R601" s="3"/>
      <c r="S601" s="49"/>
      <c r="T601" s="3"/>
    </row>
    <row r="602" spans="7:20" s="1" customFormat="1" x14ac:dyDescent="0.2">
      <c r="G602" s="2"/>
      <c r="H602" s="3"/>
      <c r="I602" s="3"/>
      <c r="J602" s="3"/>
      <c r="K602" s="57"/>
      <c r="L602" s="57"/>
      <c r="M602" s="3"/>
      <c r="N602" s="57"/>
      <c r="O602" s="62"/>
      <c r="P602" s="3"/>
      <c r="Q602" s="3"/>
      <c r="R602" s="3"/>
      <c r="S602" s="49"/>
      <c r="T602" s="3"/>
    </row>
    <row r="603" spans="7:20" s="1" customFormat="1" x14ac:dyDescent="0.2">
      <c r="G603" s="2"/>
      <c r="H603" s="3"/>
      <c r="I603" s="3"/>
      <c r="J603" s="3"/>
      <c r="K603" s="57"/>
      <c r="L603" s="57"/>
      <c r="M603" s="3"/>
      <c r="N603" s="57"/>
      <c r="O603" s="62"/>
      <c r="P603" s="3"/>
      <c r="Q603" s="3"/>
      <c r="R603" s="3"/>
      <c r="S603" s="49"/>
      <c r="T603" s="3"/>
    </row>
    <row r="604" spans="7:20" s="1" customFormat="1" x14ac:dyDescent="0.2">
      <c r="G604" s="2"/>
      <c r="H604" s="3"/>
      <c r="I604" s="3"/>
      <c r="J604" s="3"/>
      <c r="K604" s="57"/>
      <c r="L604" s="57"/>
      <c r="M604" s="3"/>
      <c r="N604" s="57"/>
      <c r="O604" s="62"/>
      <c r="P604" s="3"/>
      <c r="Q604" s="3"/>
      <c r="R604" s="3"/>
      <c r="S604" s="49"/>
      <c r="T604" s="3"/>
    </row>
    <row r="605" spans="7:20" s="1" customFormat="1" x14ac:dyDescent="0.2">
      <c r="G605" s="2"/>
      <c r="H605" s="3"/>
      <c r="I605" s="3"/>
      <c r="J605" s="3"/>
      <c r="K605" s="57"/>
      <c r="L605" s="57"/>
      <c r="M605" s="3"/>
      <c r="N605" s="57"/>
      <c r="O605" s="62"/>
      <c r="P605" s="3"/>
      <c r="Q605" s="3"/>
      <c r="R605" s="3"/>
      <c r="S605" s="49"/>
      <c r="T605" s="3"/>
    </row>
    <row r="606" spans="7:20" s="1" customFormat="1" x14ac:dyDescent="0.2">
      <c r="G606" s="2"/>
      <c r="H606" s="3"/>
      <c r="I606" s="3"/>
      <c r="J606" s="3"/>
      <c r="K606" s="57"/>
      <c r="L606" s="57"/>
      <c r="M606" s="3"/>
      <c r="N606" s="57"/>
      <c r="O606" s="62"/>
      <c r="P606" s="3"/>
      <c r="Q606" s="3"/>
      <c r="R606" s="3"/>
      <c r="S606" s="49"/>
      <c r="T606" s="3"/>
    </row>
    <row r="607" spans="7:20" s="1" customFormat="1" x14ac:dyDescent="0.2">
      <c r="G607" s="2"/>
      <c r="H607" s="3"/>
      <c r="I607" s="3"/>
      <c r="J607" s="3"/>
      <c r="K607" s="57"/>
      <c r="L607" s="57"/>
      <c r="M607" s="3"/>
      <c r="N607" s="57"/>
      <c r="O607" s="62"/>
      <c r="P607" s="3"/>
      <c r="Q607" s="3"/>
      <c r="R607" s="3"/>
      <c r="S607" s="49"/>
      <c r="T607" s="3"/>
    </row>
    <row r="608" spans="7:20" s="1" customFormat="1" x14ac:dyDescent="0.2">
      <c r="G608" s="2"/>
      <c r="H608" s="3"/>
      <c r="I608" s="3"/>
      <c r="J608" s="3"/>
      <c r="K608" s="57"/>
      <c r="L608" s="57"/>
      <c r="M608" s="3"/>
      <c r="N608" s="57"/>
      <c r="O608" s="62"/>
      <c r="P608" s="3"/>
      <c r="Q608" s="3"/>
      <c r="R608" s="3"/>
      <c r="S608" s="49"/>
      <c r="T608" s="3"/>
    </row>
    <row r="609" spans="7:20" s="1" customFormat="1" x14ac:dyDescent="0.2">
      <c r="G609" s="2"/>
      <c r="H609" s="3"/>
      <c r="I609" s="3"/>
      <c r="J609" s="3"/>
      <c r="K609" s="57"/>
      <c r="L609" s="57"/>
      <c r="M609" s="3"/>
      <c r="N609" s="57"/>
      <c r="O609" s="62"/>
      <c r="P609" s="3"/>
      <c r="Q609" s="3"/>
      <c r="R609" s="3"/>
      <c r="S609" s="49"/>
      <c r="T609" s="3"/>
    </row>
    <row r="610" spans="7:20" s="1" customFormat="1" x14ac:dyDescent="0.2">
      <c r="G610" s="2"/>
      <c r="H610" s="3"/>
      <c r="I610" s="3"/>
      <c r="J610" s="3"/>
      <c r="K610" s="57"/>
      <c r="L610" s="57"/>
      <c r="M610" s="3"/>
      <c r="N610" s="57"/>
      <c r="O610" s="62"/>
      <c r="P610" s="3"/>
      <c r="Q610" s="3"/>
      <c r="R610" s="3"/>
      <c r="S610" s="49"/>
      <c r="T610" s="3"/>
    </row>
    <row r="611" spans="7:20" s="1" customFormat="1" x14ac:dyDescent="0.2">
      <c r="G611" s="2"/>
      <c r="H611" s="3"/>
      <c r="I611" s="3"/>
      <c r="J611" s="3"/>
      <c r="K611" s="57"/>
      <c r="L611" s="57"/>
      <c r="M611" s="3"/>
      <c r="N611" s="57"/>
      <c r="O611" s="62"/>
      <c r="P611" s="3"/>
      <c r="Q611" s="3"/>
      <c r="R611" s="3"/>
      <c r="S611" s="49"/>
      <c r="T611" s="3"/>
    </row>
    <row r="612" spans="7:20" s="1" customFormat="1" x14ac:dyDescent="0.2">
      <c r="G612" s="2"/>
      <c r="H612" s="3"/>
      <c r="I612" s="3"/>
      <c r="J612" s="3"/>
      <c r="K612" s="57"/>
      <c r="L612" s="57"/>
      <c r="M612" s="3"/>
      <c r="N612" s="57"/>
      <c r="O612" s="62"/>
      <c r="P612" s="3"/>
      <c r="Q612" s="3"/>
      <c r="R612" s="3"/>
      <c r="S612" s="49"/>
      <c r="T612" s="3"/>
    </row>
    <row r="613" spans="7:20" s="1" customFormat="1" x14ac:dyDescent="0.2">
      <c r="G613" s="2"/>
      <c r="H613" s="3"/>
      <c r="I613" s="3"/>
      <c r="J613" s="3"/>
      <c r="K613" s="57"/>
      <c r="L613" s="57"/>
      <c r="M613" s="3"/>
      <c r="N613" s="57"/>
      <c r="O613" s="62"/>
      <c r="P613" s="3"/>
      <c r="Q613" s="3"/>
      <c r="R613" s="3"/>
      <c r="S613" s="49"/>
      <c r="T613" s="3"/>
    </row>
    <row r="614" spans="7:20" s="1" customFormat="1" x14ac:dyDescent="0.2">
      <c r="G614" s="2"/>
      <c r="H614" s="3"/>
      <c r="I614" s="3"/>
      <c r="J614" s="3"/>
      <c r="K614" s="57"/>
      <c r="L614" s="57"/>
      <c r="M614" s="3"/>
      <c r="N614" s="57"/>
      <c r="O614" s="62"/>
      <c r="P614" s="3"/>
      <c r="Q614" s="3"/>
      <c r="R614" s="3"/>
      <c r="S614" s="49"/>
      <c r="T614" s="3"/>
    </row>
    <row r="615" spans="7:20" s="1" customFormat="1" x14ac:dyDescent="0.2">
      <c r="G615" s="2"/>
      <c r="H615" s="3"/>
      <c r="I615" s="3"/>
      <c r="J615" s="3"/>
      <c r="K615" s="57"/>
      <c r="L615" s="57"/>
      <c r="M615" s="3"/>
      <c r="N615" s="57"/>
      <c r="O615" s="62"/>
      <c r="P615" s="3"/>
      <c r="Q615" s="3"/>
      <c r="R615" s="3"/>
      <c r="S615" s="49"/>
      <c r="T615" s="3"/>
    </row>
    <row r="616" spans="7:20" s="1" customFormat="1" x14ac:dyDescent="0.2">
      <c r="G616" s="2"/>
      <c r="H616" s="3"/>
      <c r="I616" s="3"/>
      <c r="J616" s="3"/>
      <c r="K616" s="57"/>
      <c r="L616" s="57"/>
      <c r="M616" s="3"/>
      <c r="N616" s="57"/>
      <c r="O616" s="62"/>
      <c r="P616" s="3"/>
      <c r="Q616" s="3"/>
      <c r="R616" s="3"/>
      <c r="S616" s="49"/>
      <c r="T616" s="3"/>
    </row>
    <row r="617" spans="7:20" s="1" customFormat="1" x14ac:dyDescent="0.2">
      <c r="G617" s="2"/>
      <c r="H617" s="3"/>
      <c r="I617" s="3"/>
      <c r="J617" s="3"/>
      <c r="K617" s="57"/>
      <c r="L617" s="57"/>
      <c r="M617" s="3"/>
      <c r="N617" s="57"/>
      <c r="O617" s="62"/>
      <c r="P617" s="3"/>
      <c r="Q617" s="3"/>
      <c r="R617" s="3"/>
      <c r="S617" s="49"/>
      <c r="T617" s="3"/>
    </row>
    <row r="618" spans="7:20" s="1" customFormat="1" x14ac:dyDescent="0.2">
      <c r="G618" s="2"/>
      <c r="H618" s="3"/>
      <c r="I618" s="3"/>
      <c r="J618" s="3"/>
      <c r="K618" s="57"/>
      <c r="L618" s="57"/>
      <c r="M618" s="3"/>
      <c r="N618" s="57"/>
      <c r="O618" s="62"/>
      <c r="P618" s="3"/>
      <c r="Q618" s="3"/>
      <c r="R618" s="3"/>
      <c r="S618" s="49"/>
      <c r="T618" s="3"/>
    </row>
    <row r="619" spans="7:20" s="1" customFormat="1" x14ac:dyDescent="0.2">
      <c r="G619" s="2"/>
      <c r="H619" s="3"/>
      <c r="I619" s="3"/>
      <c r="J619" s="3"/>
      <c r="K619" s="57"/>
      <c r="L619" s="57"/>
      <c r="M619" s="3"/>
      <c r="N619" s="57"/>
      <c r="O619" s="62"/>
      <c r="P619" s="3"/>
      <c r="Q619" s="3"/>
      <c r="R619" s="3"/>
      <c r="S619" s="49"/>
      <c r="T619" s="3"/>
    </row>
    <row r="620" spans="7:20" s="1" customFormat="1" x14ac:dyDescent="0.2">
      <c r="G620" s="2"/>
      <c r="H620" s="3"/>
      <c r="I620" s="3"/>
      <c r="J620" s="3"/>
      <c r="K620" s="57"/>
      <c r="L620" s="57"/>
      <c r="M620" s="3"/>
      <c r="N620" s="57"/>
      <c r="O620" s="62"/>
      <c r="P620" s="3"/>
      <c r="Q620" s="3"/>
      <c r="R620" s="3"/>
      <c r="S620" s="49"/>
      <c r="T620" s="3"/>
    </row>
    <row r="621" spans="7:20" s="1" customFormat="1" x14ac:dyDescent="0.2">
      <c r="G621" s="2"/>
      <c r="H621" s="3"/>
      <c r="I621" s="3"/>
      <c r="J621" s="3"/>
      <c r="K621" s="57"/>
      <c r="L621" s="57"/>
      <c r="M621" s="3"/>
      <c r="N621" s="57"/>
      <c r="O621" s="62"/>
      <c r="P621" s="3"/>
      <c r="Q621" s="3"/>
      <c r="R621" s="3"/>
      <c r="S621" s="49"/>
      <c r="T621" s="3"/>
    </row>
    <row r="622" spans="7:20" s="1" customFormat="1" x14ac:dyDescent="0.2">
      <c r="G622" s="2"/>
      <c r="H622" s="3"/>
      <c r="I622" s="3"/>
      <c r="J622" s="3"/>
      <c r="K622" s="57"/>
      <c r="L622" s="57"/>
      <c r="M622" s="3"/>
      <c r="N622" s="57"/>
      <c r="O622" s="62"/>
      <c r="P622" s="3"/>
      <c r="Q622" s="3"/>
      <c r="R622" s="3"/>
      <c r="S622" s="49"/>
      <c r="T622" s="3"/>
    </row>
    <row r="623" spans="7:20" s="1" customFormat="1" x14ac:dyDescent="0.2">
      <c r="G623" s="2"/>
      <c r="H623" s="3"/>
      <c r="I623" s="3"/>
      <c r="J623" s="3"/>
      <c r="K623" s="57"/>
      <c r="L623" s="57"/>
      <c r="M623" s="3"/>
      <c r="N623" s="57"/>
      <c r="O623" s="62"/>
      <c r="P623" s="3"/>
      <c r="Q623" s="3"/>
      <c r="R623" s="3"/>
      <c r="S623" s="49"/>
      <c r="T623" s="3"/>
    </row>
    <row r="624" spans="7:20" s="1" customFormat="1" x14ac:dyDescent="0.2">
      <c r="G624" s="2"/>
      <c r="H624" s="3"/>
      <c r="I624" s="3"/>
      <c r="J624" s="3"/>
      <c r="K624" s="57"/>
      <c r="L624" s="57"/>
      <c r="M624" s="3"/>
      <c r="N624" s="57"/>
      <c r="O624" s="62"/>
      <c r="P624" s="3"/>
      <c r="Q624" s="3"/>
      <c r="R624" s="3"/>
      <c r="S624" s="49"/>
      <c r="T624" s="3"/>
    </row>
    <row r="625" spans="7:20" s="1" customFormat="1" x14ac:dyDescent="0.2">
      <c r="G625" s="2"/>
      <c r="H625" s="3"/>
      <c r="I625" s="3"/>
      <c r="J625" s="3"/>
      <c r="K625" s="57"/>
      <c r="L625" s="57"/>
      <c r="M625" s="3"/>
      <c r="N625" s="57"/>
      <c r="O625" s="62"/>
      <c r="P625" s="3"/>
      <c r="Q625" s="3"/>
      <c r="R625" s="3"/>
      <c r="S625" s="49"/>
      <c r="T625" s="3"/>
    </row>
    <row r="626" spans="7:20" s="1" customFormat="1" x14ac:dyDescent="0.2">
      <c r="G626" s="2"/>
      <c r="H626" s="3"/>
      <c r="I626" s="3"/>
      <c r="J626" s="3"/>
      <c r="K626" s="57"/>
      <c r="L626" s="57"/>
      <c r="M626" s="3"/>
      <c r="N626" s="57"/>
      <c r="O626" s="62"/>
      <c r="P626" s="3"/>
      <c r="Q626" s="3"/>
      <c r="R626" s="3"/>
      <c r="S626" s="49"/>
      <c r="T626" s="3"/>
    </row>
    <row r="627" spans="7:20" s="1" customFormat="1" x14ac:dyDescent="0.2">
      <c r="G627" s="2"/>
      <c r="H627" s="3"/>
      <c r="I627" s="3"/>
      <c r="J627" s="3"/>
      <c r="K627" s="57"/>
      <c r="L627" s="57"/>
      <c r="M627" s="3"/>
      <c r="N627" s="57"/>
      <c r="O627" s="62"/>
      <c r="P627" s="3"/>
      <c r="Q627" s="3"/>
      <c r="R627" s="3"/>
      <c r="S627" s="49"/>
      <c r="T627" s="3"/>
    </row>
    <row r="628" spans="7:20" s="1" customFormat="1" x14ac:dyDescent="0.2">
      <c r="G628" s="2"/>
      <c r="H628" s="3"/>
      <c r="I628" s="3"/>
      <c r="J628" s="3"/>
      <c r="K628" s="57"/>
      <c r="L628" s="57"/>
      <c r="M628" s="3"/>
      <c r="N628" s="57"/>
      <c r="O628" s="62"/>
      <c r="P628" s="3"/>
      <c r="Q628" s="3"/>
      <c r="R628" s="3"/>
      <c r="S628" s="49"/>
      <c r="T628" s="3"/>
    </row>
    <row r="629" spans="7:20" s="1" customFormat="1" x14ac:dyDescent="0.2">
      <c r="G629" s="2"/>
      <c r="H629" s="3"/>
      <c r="I629" s="3"/>
      <c r="J629" s="3"/>
      <c r="K629" s="57"/>
      <c r="L629" s="57"/>
      <c r="M629" s="3"/>
      <c r="N629" s="57"/>
      <c r="O629" s="62"/>
      <c r="P629" s="3"/>
      <c r="Q629" s="3"/>
      <c r="R629" s="3"/>
      <c r="S629" s="49"/>
      <c r="T629" s="3"/>
    </row>
    <row r="630" spans="7:20" s="1" customFormat="1" x14ac:dyDescent="0.2">
      <c r="G630" s="2"/>
      <c r="H630" s="3"/>
      <c r="I630" s="3"/>
      <c r="J630" s="3"/>
      <c r="K630" s="57"/>
      <c r="L630" s="57"/>
      <c r="M630" s="3"/>
      <c r="N630" s="57"/>
      <c r="O630" s="62"/>
      <c r="P630" s="3"/>
      <c r="Q630" s="3"/>
      <c r="R630" s="3"/>
      <c r="S630" s="49"/>
      <c r="T630" s="3"/>
    </row>
    <row r="631" spans="7:20" s="1" customFormat="1" x14ac:dyDescent="0.2">
      <c r="G631" s="2"/>
      <c r="H631" s="3"/>
      <c r="I631" s="3"/>
      <c r="J631" s="3"/>
      <c r="K631" s="57"/>
      <c r="L631" s="57"/>
      <c r="M631" s="3"/>
      <c r="N631" s="57"/>
      <c r="O631" s="62"/>
      <c r="P631" s="3"/>
      <c r="Q631" s="3"/>
      <c r="R631" s="3"/>
      <c r="S631" s="49"/>
      <c r="T631" s="3"/>
    </row>
    <row r="632" spans="7:20" s="1" customFormat="1" x14ac:dyDescent="0.2">
      <c r="G632" s="2"/>
      <c r="H632" s="3"/>
      <c r="I632" s="3"/>
      <c r="J632" s="3"/>
      <c r="K632" s="57"/>
      <c r="L632" s="57"/>
      <c r="M632" s="3"/>
      <c r="N632" s="57"/>
      <c r="O632" s="62"/>
      <c r="P632" s="3"/>
      <c r="Q632" s="3"/>
      <c r="R632" s="3"/>
      <c r="S632" s="49"/>
      <c r="T632" s="3"/>
    </row>
    <row r="633" spans="7:20" s="1" customFormat="1" x14ac:dyDescent="0.2">
      <c r="G633" s="2"/>
      <c r="H633" s="3"/>
      <c r="I633" s="3"/>
      <c r="J633" s="3"/>
      <c r="K633" s="57"/>
      <c r="L633" s="57"/>
      <c r="M633" s="3"/>
      <c r="N633" s="57"/>
      <c r="O633" s="62"/>
      <c r="P633" s="3"/>
      <c r="Q633" s="3"/>
      <c r="R633" s="3"/>
      <c r="S633" s="49"/>
      <c r="T633" s="3"/>
    </row>
    <row r="634" spans="7:20" s="1" customFormat="1" x14ac:dyDescent="0.2">
      <c r="G634" s="2"/>
      <c r="H634" s="3"/>
      <c r="I634" s="3"/>
      <c r="J634" s="3"/>
      <c r="K634" s="57"/>
      <c r="L634" s="57"/>
      <c r="M634" s="3"/>
      <c r="N634" s="57"/>
      <c r="O634" s="62"/>
      <c r="P634" s="3"/>
      <c r="Q634" s="3"/>
      <c r="R634" s="3"/>
      <c r="S634" s="49"/>
      <c r="T634" s="3"/>
    </row>
    <row r="635" spans="7:20" s="1" customFormat="1" x14ac:dyDescent="0.2">
      <c r="G635" s="2"/>
      <c r="H635" s="3"/>
      <c r="I635" s="3"/>
      <c r="J635" s="3"/>
      <c r="K635" s="57"/>
      <c r="L635" s="57"/>
      <c r="M635" s="3"/>
      <c r="N635" s="57"/>
      <c r="O635" s="62"/>
      <c r="P635" s="3"/>
      <c r="Q635" s="3"/>
      <c r="R635" s="3"/>
      <c r="S635" s="49"/>
      <c r="T635" s="3"/>
    </row>
    <row r="636" spans="7:20" s="1" customFormat="1" x14ac:dyDescent="0.2">
      <c r="G636" s="2"/>
      <c r="H636" s="3"/>
      <c r="I636" s="3"/>
      <c r="J636" s="3"/>
      <c r="K636" s="57"/>
      <c r="L636" s="57"/>
      <c r="M636" s="3"/>
      <c r="N636" s="57"/>
      <c r="O636" s="62"/>
      <c r="P636" s="3"/>
      <c r="Q636" s="3"/>
      <c r="R636" s="3"/>
      <c r="S636" s="49"/>
      <c r="T636" s="3"/>
    </row>
    <row r="637" spans="7:20" s="1" customFormat="1" x14ac:dyDescent="0.2">
      <c r="G637" s="2"/>
      <c r="H637" s="3"/>
      <c r="I637" s="3"/>
      <c r="J637" s="3"/>
      <c r="K637" s="57"/>
      <c r="L637" s="57"/>
      <c r="M637" s="3"/>
      <c r="N637" s="57"/>
      <c r="O637" s="62"/>
      <c r="P637" s="3"/>
      <c r="Q637" s="3"/>
      <c r="R637" s="3"/>
      <c r="S637" s="49"/>
      <c r="T637" s="3"/>
    </row>
    <row r="638" spans="7:20" s="1" customFormat="1" x14ac:dyDescent="0.2">
      <c r="G638" s="2"/>
      <c r="H638" s="3"/>
      <c r="I638" s="3"/>
      <c r="J638" s="3"/>
      <c r="K638" s="57"/>
      <c r="L638" s="57"/>
      <c r="M638" s="3"/>
      <c r="N638" s="57"/>
      <c r="O638" s="62"/>
      <c r="P638" s="3"/>
      <c r="Q638" s="3"/>
      <c r="R638" s="3"/>
      <c r="S638" s="49"/>
      <c r="T638" s="3"/>
    </row>
    <row r="639" spans="7:20" s="1" customFormat="1" x14ac:dyDescent="0.2">
      <c r="G639" s="2"/>
      <c r="H639" s="3"/>
      <c r="I639" s="3"/>
      <c r="J639" s="3"/>
      <c r="K639" s="57"/>
      <c r="L639" s="57"/>
      <c r="M639" s="3"/>
      <c r="N639" s="57"/>
      <c r="O639" s="62"/>
      <c r="P639" s="3"/>
      <c r="Q639" s="3"/>
      <c r="R639" s="3"/>
      <c r="S639" s="49"/>
      <c r="T639" s="3"/>
    </row>
    <row r="640" spans="7:20" s="1" customFormat="1" x14ac:dyDescent="0.2">
      <c r="G640" s="2"/>
      <c r="H640" s="3"/>
      <c r="I640" s="3"/>
      <c r="J640" s="3"/>
      <c r="K640" s="57"/>
      <c r="L640" s="57"/>
      <c r="M640" s="3"/>
      <c r="N640" s="57"/>
      <c r="O640" s="62"/>
      <c r="P640" s="3"/>
      <c r="Q640" s="3"/>
      <c r="R640" s="3"/>
      <c r="S640" s="49"/>
      <c r="T640" s="3"/>
    </row>
    <row r="641" spans="7:20" s="1" customFormat="1" x14ac:dyDescent="0.2">
      <c r="G641" s="2"/>
      <c r="H641" s="3"/>
      <c r="I641" s="3"/>
      <c r="J641" s="3"/>
      <c r="K641" s="57"/>
      <c r="L641" s="57"/>
      <c r="M641" s="3"/>
      <c r="N641" s="57"/>
      <c r="O641" s="62"/>
      <c r="P641" s="3"/>
      <c r="Q641" s="3"/>
      <c r="R641" s="3"/>
      <c r="S641" s="49"/>
      <c r="T641" s="3"/>
    </row>
    <row r="642" spans="7:20" s="1" customFormat="1" x14ac:dyDescent="0.2">
      <c r="G642" s="2"/>
      <c r="H642" s="3"/>
      <c r="I642" s="3"/>
      <c r="J642" s="3"/>
      <c r="K642" s="57"/>
      <c r="L642" s="57"/>
      <c r="M642" s="3"/>
      <c r="N642" s="57"/>
      <c r="O642" s="62"/>
      <c r="P642" s="3"/>
      <c r="Q642" s="3"/>
      <c r="R642" s="3"/>
      <c r="S642" s="49"/>
      <c r="T642" s="3"/>
    </row>
    <row r="643" spans="7:20" s="1" customFormat="1" x14ac:dyDescent="0.2">
      <c r="G643" s="2"/>
      <c r="H643" s="3"/>
      <c r="I643" s="3"/>
      <c r="J643" s="3"/>
      <c r="K643" s="57"/>
      <c r="L643" s="57"/>
      <c r="M643" s="3"/>
      <c r="N643" s="57"/>
      <c r="O643" s="62"/>
      <c r="P643" s="3"/>
      <c r="Q643" s="3"/>
      <c r="R643" s="3"/>
      <c r="S643" s="49"/>
      <c r="T643" s="3"/>
    </row>
    <row r="644" spans="7:20" s="1" customFormat="1" x14ac:dyDescent="0.2">
      <c r="G644" s="2"/>
      <c r="H644" s="3"/>
      <c r="I644" s="3"/>
      <c r="J644" s="3"/>
      <c r="K644" s="57"/>
      <c r="L644" s="57"/>
      <c r="M644" s="3"/>
      <c r="N644" s="57"/>
      <c r="O644" s="62"/>
      <c r="P644" s="3"/>
      <c r="Q644" s="3"/>
      <c r="R644" s="3"/>
      <c r="S644" s="49"/>
      <c r="T644" s="3"/>
    </row>
    <row r="645" spans="7:20" s="1" customFormat="1" x14ac:dyDescent="0.2">
      <c r="G645" s="2"/>
      <c r="H645" s="3"/>
      <c r="I645" s="3"/>
      <c r="J645" s="3"/>
      <c r="K645" s="57"/>
      <c r="L645" s="57"/>
      <c r="M645" s="3"/>
      <c r="N645" s="57"/>
      <c r="O645" s="62"/>
      <c r="P645" s="3"/>
      <c r="Q645" s="3"/>
      <c r="R645" s="3"/>
      <c r="S645" s="49"/>
      <c r="T645" s="3"/>
    </row>
    <row r="646" spans="7:20" s="1" customFormat="1" x14ac:dyDescent="0.2">
      <c r="G646" s="2"/>
      <c r="H646" s="3"/>
      <c r="I646" s="3"/>
      <c r="J646" s="3"/>
      <c r="K646" s="57"/>
      <c r="L646" s="57"/>
      <c r="M646" s="3"/>
      <c r="N646" s="57"/>
      <c r="O646" s="62"/>
      <c r="P646" s="3"/>
      <c r="Q646" s="3"/>
      <c r="R646" s="3"/>
      <c r="S646" s="49"/>
      <c r="T646" s="3"/>
    </row>
    <row r="647" spans="7:20" s="1" customFormat="1" x14ac:dyDescent="0.2">
      <c r="G647" s="2"/>
      <c r="H647" s="3"/>
      <c r="I647" s="3"/>
      <c r="J647" s="3"/>
      <c r="K647" s="57"/>
      <c r="L647" s="57"/>
      <c r="M647" s="3"/>
      <c r="N647" s="57"/>
      <c r="O647" s="62"/>
      <c r="P647" s="3"/>
      <c r="Q647" s="3"/>
      <c r="R647" s="3"/>
      <c r="S647" s="49"/>
      <c r="T647" s="3"/>
    </row>
    <row r="648" spans="7:20" s="1" customFormat="1" x14ac:dyDescent="0.2">
      <c r="G648" s="2"/>
      <c r="H648" s="3"/>
      <c r="I648" s="3"/>
      <c r="J648" s="3"/>
      <c r="K648" s="57"/>
      <c r="L648" s="57"/>
      <c r="M648" s="3"/>
      <c r="N648" s="57"/>
      <c r="O648" s="62"/>
      <c r="P648" s="3"/>
      <c r="Q648" s="3"/>
      <c r="R648" s="3"/>
      <c r="S648" s="49"/>
      <c r="T648" s="3"/>
    </row>
    <row r="649" spans="7:20" s="1" customFormat="1" x14ac:dyDescent="0.2">
      <c r="G649" s="2"/>
      <c r="H649" s="3"/>
      <c r="I649" s="3"/>
      <c r="J649" s="3"/>
      <c r="K649" s="57"/>
      <c r="L649" s="57"/>
      <c r="M649" s="3"/>
      <c r="N649" s="57"/>
      <c r="O649" s="62"/>
      <c r="P649" s="3"/>
      <c r="Q649" s="3"/>
      <c r="R649" s="3"/>
      <c r="S649" s="49"/>
      <c r="T649" s="3"/>
    </row>
    <row r="650" spans="7:20" s="1" customFormat="1" x14ac:dyDescent="0.2">
      <c r="G650" s="2"/>
      <c r="H650" s="3"/>
      <c r="I650" s="3"/>
      <c r="J650" s="3"/>
      <c r="K650" s="57"/>
      <c r="L650" s="57"/>
      <c r="M650" s="3"/>
      <c r="N650" s="57"/>
      <c r="O650" s="62"/>
      <c r="P650" s="3"/>
      <c r="Q650" s="3"/>
      <c r="R650" s="3"/>
      <c r="S650" s="49"/>
      <c r="T650" s="3"/>
    </row>
    <row r="651" spans="7:20" s="1" customFormat="1" x14ac:dyDescent="0.2">
      <c r="G651" s="2"/>
      <c r="H651" s="3"/>
      <c r="I651" s="3"/>
      <c r="J651" s="3"/>
      <c r="K651" s="57"/>
      <c r="L651" s="57"/>
      <c r="M651" s="3"/>
      <c r="N651" s="57"/>
      <c r="O651" s="62"/>
      <c r="P651" s="3"/>
      <c r="Q651" s="3"/>
      <c r="R651" s="3"/>
      <c r="S651" s="49"/>
      <c r="T651" s="3"/>
    </row>
    <row r="652" spans="7:20" s="1" customFormat="1" x14ac:dyDescent="0.2">
      <c r="G652" s="2"/>
      <c r="H652" s="3"/>
      <c r="I652" s="3"/>
      <c r="J652" s="3"/>
      <c r="K652" s="57"/>
      <c r="L652" s="57"/>
      <c r="M652" s="3"/>
      <c r="N652" s="57"/>
      <c r="O652" s="62"/>
      <c r="P652" s="3"/>
      <c r="Q652" s="3"/>
      <c r="R652" s="3"/>
      <c r="S652" s="49"/>
      <c r="T652" s="3"/>
    </row>
    <row r="653" spans="7:20" s="1" customFormat="1" x14ac:dyDescent="0.2">
      <c r="G653" s="2"/>
      <c r="H653" s="3"/>
      <c r="I653" s="3"/>
      <c r="J653" s="3"/>
      <c r="K653" s="57"/>
      <c r="L653" s="57"/>
      <c r="M653" s="3"/>
      <c r="N653" s="57"/>
      <c r="O653" s="62"/>
      <c r="P653" s="3"/>
      <c r="Q653" s="3"/>
      <c r="R653" s="3"/>
      <c r="S653" s="49"/>
      <c r="T653" s="3"/>
    </row>
    <row r="654" spans="7:20" s="1" customFormat="1" x14ac:dyDescent="0.2">
      <c r="G654" s="2"/>
      <c r="H654" s="3"/>
      <c r="I654" s="3"/>
      <c r="J654" s="3"/>
      <c r="K654" s="57"/>
      <c r="L654" s="57"/>
      <c r="M654" s="3"/>
      <c r="N654" s="57"/>
      <c r="O654" s="62"/>
      <c r="P654" s="3"/>
      <c r="Q654" s="3"/>
      <c r="R654" s="3"/>
      <c r="S654" s="49"/>
      <c r="T654" s="3"/>
    </row>
    <row r="655" spans="7:20" s="1" customFormat="1" x14ac:dyDescent="0.2">
      <c r="G655" s="2"/>
      <c r="H655" s="3"/>
      <c r="I655" s="3"/>
      <c r="J655" s="3"/>
      <c r="K655" s="57"/>
      <c r="L655" s="57"/>
      <c r="M655" s="3"/>
      <c r="N655" s="57"/>
      <c r="O655" s="62"/>
      <c r="P655" s="3"/>
      <c r="Q655" s="3"/>
      <c r="R655" s="3"/>
      <c r="S655" s="49"/>
      <c r="T655" s="3"/>
    </row>
    <row r="656" spans="7:20" s="1" customFormat="1" x14ac:dyDescent="0.2">
      <c r="G656" s="2"/>
      <c r="H656" s="3"/>
      <c r="I656" s="3"/>
      <c r="J656" s="3"/>
      <c r="K656" s="57"/>
      <c r="L656" s="57"/>
      <c r="M656" s="3"/>
      <c r="N656" s="57"/>
      <c r="O656" s="62"/>
      <c r="P656" s="3"/>
      <c r="Q656" s="3"/>
      <c r="R656" s="3"/>
      <c r="S656" s="49"/>
      <c r="T656" s="3"/>
    </row>
    <row r="657" spans="7:20" s="1" customFormat="1" x14ac:dyDescent="0.2">
      <c r="G657" s="2"/>
      <c r="H657" s="3"/>
      <c r="I657" s="3"/>
      <c r="J657" s="3"/>
      <c r="K657" s="57"/>
      <c r="L657" s="57"/>
      <c r="M657" s="3"/>
      <c r="N657" s="57"/>
      <c r="O657" s="62"/>
      <c r="P657" s="3"/>
      <c r="Q657" s="3"/>
      <c r="R657" s="3"/>
      <c r="S657" s="49"/>
      <c r="T657" s="3"/>
    </row>
    <row r="658" spans="7:20" s="1" customFormat="1" x14ac:dyDescent="0.2">
      <c r="G658" s="2"/>
      <c r="H658" s="3"/>
      <c r="I658" s="3"/>
      <c r="J658" s="3"/>
      <c r="K658" s="57"/>
      <c r="L658" s="57"/>
      <c r="M658" s="3"/>
      <c r="N658" s="57"/>
      <c r="O658" s="62"/>
      <c r="P658" s="3"/>
      <c r="Q658" s="3"/>
      <c r="R658" s="3"/>
      <c r="S658" s="49"/>
      <c r="T658" s="3"/>
    </row>
    <row r="659" spans="7:20" s="1" customFormat="1" x14ac:dyDescent="0.2">
      <c r="G659" s="2"/>
      <c r="H659" s="3"/>
      <c r="I659" s="3"/>
      <c r="J659" s="3"/>
      <c r="K659" s="57"/>
      <c r="L659" s="57"/>
      <c r="M659" s="3"/>
      <c r="N659" s="57"/>
      <c r="O659" s="62"/>
      <c r="P659" s="3"/>
      <c r="Q659" s="3"/>
      <c r="R659" s="3"/>
      <c r="S659" s="49"/>
      <c r="T659" s="3"/>
    </row>
    <row r="660" spans="7:20" s="1" customFormat="1" x14ac:dyDescent="0.2">
      <c r="G660" s="2"/>
      <c r="H660" s="3"/>
      <c r="I660" s="3"/>
      <c r="J660" s="3"/>
      <c r="K660" s="57"/>
      <c r="L660" s="57"/>
      <c r="M660" s="3"/>
      <c r="N660" s="57"/>
      <c r="O660" s="62"/>
      <c r="P660" s="3"/>
      <c r="Q660" s="3"/>
      <c r="R660" s="3"/>
      <c r="S660" s="49"/>
      <c r="T660" s="3"/>
    </row>
    <row r="661" spans="7:20" s="1" customFormat="1" x14ac:dyDescent="0.2">
      <c r="G661" s="2"/>
      <c r="H661" s="3"/>
      <c r="I661" s="3"/>
      <c r="J661" s="3"/>
      <c r="K661" s="57"/>
      <c r="L661" s="57"/>
      <c r="M661" s="3"/>
      <c r="N661" s="57"/>
      <c r="O661" s="62"/>
      <c r="P661" s="3"/>
      <c r="Q661" s="3"/>
      <c r="R661" s="3"/>
      <c r="S661" s="49"/>
      <c r="T661" s="3"/>
    </row>
    <row r="662" spans="7:20" s="1" customFormat="1" x14ac:dyDescent="0.2">
      <c r="G662" s="2"/>
      <c r="H662" s="3"/>
      <c r="I662" s="3"/>
      <c r="J662" s="3"/>
      <c r="K662" s="57"/>
      <c r="L662" s="57"/>
      <c r="M662" s="3"/>
      <c r="N662" s="57"/>
      <c r="O662" s="62"/>
      <c r="P662" s="3"/>
      <c r="Q662" s="3"/>
      <c r="R662" s="3"/>
      <c r="S662" s="49"/>
      <c r="T662" s="3"/>
    </row>
    <row r="663" spans="7:20" s="1" customFormat="1" x14ac:dyDescent="0.2">
      <c r="G663" s="2"/>
      <c r="H663" s="3"/>
      <c r="I663" s="3"/>
      <c r="J663" s="3"/>
      <c r="K663" s="57"/>
      <c r="L663" s="57"/>
      <c r="M663" s="3"/>
      <c r="N663" s="57"/>
      <c r="O663" s="62"/>
      <c r="P663" s="3"/>
      <c r="Q663" s="3"/>
      <c r="R663" s="3"/>
      <c r="S663" s="49"/>
      <c r="T663" s="3"/>
    </row>
    <row r="664" spans="7:20" s="1" customFormat="1" x14ac:dyDescent="0.2">
      <c r="G664" s="2"/>
      <c r="H664" s="3"/>
      <c r="I664" s="3"/>
      <c r="J664" s="3"/>
      <c r="K664" s="57"/>
      <c r="L664" s="57"/>
      <c r="M664" s="3"/>
      <c r="N664" s="57"/>
      <c r="O664" s="62"/>
      <c r="P664" s="3"/>
      <c r="Q664" s="3"/>
      <c r="R664" s="3"/>
      <c r="S664" s="49"/>
      <c r="T664" s="3"/>
    </row>
    <row r="665" spans="7:20" s="1" customFormat="1" x14ac:dyDescent="0.2">
      <c r="G665" s="2"/>
      <c r="H665" s="3"/>
      <c r="I665" s="3"/>
      <c r="J665" s="3"/>
      <c r="K665" s="57"/>
      <c r="L665" s="57"/>
      <c r="M665" s="3"/>
      <c r="N665" s="57"/>
      <c r="O665" s="62"/>
      <c r="P665" s="3"/>
      <c r="Q665" s="3"/>
      <c r="R665" s="3"/>
      <c r="S665" s="49"/>
      <c r="T665" s="3"/>
    </row>
    <row r="666" spans="7:20" s="1" customFormat="1" x14ac:dyDescent="0.2">
      <c r="G666" s="2"/>
      <c r="H666" s="3"/>
      <c r="I666" s="3"/>
      <c r="J666" s="3"/>
      <c r="K666" s="57"/>
      <c r="L666" s="57"/>
      <c r="M666" s="3"/>
      <c r="N666" s="57"/>
      <c r="O666" s="62"/>
      <c r="P666" s="3"/>
      <c r="Q666" s="3"/>
      <c r="R666" s="3"/>
      <c r="S666" s="49"/>
      <c r="T666" s="3"/>
    </row>
    <row r="667" spans="7:20" s="1" customFormat="1" x14ac:dyDescent="0.2">
      <c r="G667" s="2"/>
      <c r="H667" s="3"/>
      <c r="I667" s="3"/>
      <c r="J667" s="3"/>
      <c r="K667" s="57"/>
      <c r="L667" s="57"/>
      <c r="M667" s="3"/>
      <c r="N667" s="57"/>
      <c r="O667" s="62"/>
      <c r="P667" s="3"/>
      <c r="Q667" s="3"/>
      <c r="R667" s="3"/>
      <c r="S667" s="49"/>
      <c r="T667" s="3"/>
    </row>
    <row r="668" spans="7:20" s="1" customFormat="1" x14ac:dyDescent="0.2">
      <c r="G668" s="2"/>
      <c r="H668" s="3"/>
      <c r="I668" s="3"/>
      <c r="J668" s="3"/>
      <c r="K668" s="57"/>
      <c r="L668" s="57"/>
      <c r="M668" s="3"/>
      <c r="N668" s="57"/>
      <c r="O668" s="62"/>
      <c r="P668" s="3"/>
      <c r="Q668" s="3"/>
      <c r="R668" s="3"/>
      <c r="S668" s="49"/>
      <c r="T668" s="3"/>
    </row>
    <row r="669" spans="7:20" s="1" customFormat="1" x14ac:dyDescent="0.2">
      <c r="G669" s="2"/>
      <c r="H669" s="3"/>
      <c r="I669" s="3"/>
      <c r="J669" s="3"/>
      <c r="K669" s="57"/>
      <c r="L669" s="57"/>
      <c r="M669" s="3"/>
      <c r="N669" s="57"/>
      <c r="O669" s="62"/>
      <c r="P669" s="3"/>
      <c r="Q669" s="3"/>
      <c r="R669" s="3"/>
      <c r="S669" s="49"/>
      <c r="T669" s="3"/>
    </row>
    <row r="670" spans="7:20" s="1" customFormat="1" x14ac:dyDescent="0.2">
      <c r="G670" s="2"/>
      <c r="H670" s="3"/>
      <c r="I670" s="3"/>
      <c r="J670" s="3"/>
      <c r="K670" s="57"/>
      <c r="L670" s="57"/>
      <c r="M670" s="3"/>
      <c r="N670" s="57"/>
      <c r="O670" s="62"/>
      <c r="P670" s="3"/>
      <c r="Q670" s="3"/>
      <c r="R670" s="3"/>
      <c r="S670" s="49"/>
      <c r="T670" s="3"/>
    </row>
    <row r="671" spans="7:20" s="1" customFormat="1" x14ac:dyDescent="0.2">
      <c r="G671" s="2"/>
      <c r="H671" s="3"/>
      <c r="I671" s="3"/>
      <c r="J671" s="3"/>
      <c r="K671" s="57"/>
      <c r="L671" s="57"/>
      <c r="M671" s="3"/>
      <c r="N671" s="57"/>
      <c r="O671" s="62"/>
      <c r="P671" s="3"/>
      <c r="Q671" s="3"/>
      <c r="R671" s="3"/>
      <c r="S671" s="49"/>
      <c r="T671" s="3"/>
    </row>
    <row r="672" spans="7:20" s="1" customFormat="1" x14ac:dyDescent="0.2">
      <c r="G672" s="2"/>
      <c r="H672" s="3"/>
      <c r="I672" s="3"/>
      <c r="J672" s="3"/>
      <c r="K672" s="57"/>
      <c r="L672" s="57"/>
      <c r="M672" s="3"/>
      <c r="N672" s="57"/>
      <c r="O672" s="62"/>
      <c r="P672" s="3"/>
      <c r="Q672" s="3"/>
      <c r="R672" s="3"/>
      <c r="S672" s="49"/>
      <c r="T672" s="3"/>
    </row>
    <row r="673" spans="7:20" s="1" customFormat="1" x14ac:dyDescent="0.2">
      <c r="G673" s="2"/>
      <c r="H673" s="3"/>
      <c r="I673" s="3"/>
      <c r="J673" s="3"/>
      <c r="K673" s="57"/>
      <c r="L673" s="57"/>
      <c r="M673" s="3"/>
      <c r="N673" s="57"/>
      <c r="O673" s="62"/>
      <c r="P673" s="3"/>
      <c r="Q673" s="3"/>
      <c r="R673" s="3"/>
      <c r="S673" s="49"/>
      <c r="T673" s="3"/>
    </row>
    <row r="674" spans="7:20" s="1" customFormat="1" x14ac:dyDescent="0.2">
      <c r="G674" s="2"/>
      <c r="H674" s="3"/>
      <c r="I674" s="3"/>
      <c r="J674" s="3"/>
      <c r="K674" s="57"/>
      <c r="L674" s="57"/>
      <c r="M674" s="3"/>
      <c r="N674" s="57"/>
      <c r="O674" s="62"/>
      <c r="P674" s="3"/>
      <c r="Q674" s="3"/>
      <c r="R674" s="3"/>
      <c r="S674" s="49"/>
      <c r="T674" s="3"/>
    </row>
    <row r="675" spans="7:20" s="1" customFormat="1" x14ac:dyDescent="0.2">
      <c r="G675" s="2"/>
      <c r="H675" s="3"/>
      <c r="I675" s="3"/>
      <c r="J675" s="3"/>
      <c r="K675" s="57"/>
      <c r="L675" s="57"/>
      <c r="M675" s="3"/>
      <c r="N675" s="57"/>
      <c r="O675" s="62"/>
      <c r="P675" s="3"/>
      <c r="Q675" s="3"/>
      <c r="R675" s="3"/>
      <c r="S675" s="49"/>
      <c r="T675" s="3"/>
    </row>
    <row r="676" spans="7:20" s="1" customFormat="1" x14ac:dyDescent="0.2">
      <c r="G676" s="2"/>
      <c r="H676" s="3"/>
      <c r="I676" s="3"/>
      <c r="J676" s="3"/>
      <c r="K676" s="57"/>
      <c r="L676" s="57"/>
      <c r="M676" s="3"/>
      <c r="N676" s="57"/>
      <c r="O676" s="62"/>
      <c r="P676" s="3"/>
      <c r="Q676" s="3"/>
      <c r="R676" s="3"/>
      <c r="S676" s="49"/>
      <c r="T676" s="3"/>
    </row>
    <row r="677" spans="7:20" s="1" customFormat="1" x14ac:dyDescent="0.2">
      <c r="G677" s="2"/>
      <c r="H677" s="3"/>
      <c r="I677" s="3"/>
      <c r="J677" s="3"/>
      <c r="K677" s="57"/>
      <c r="L677" s="57"/>
      <c r="M677" s="3"/>
      <c r="N677" s="57"/>
      <c r="O677" s="62"/>
      <c r="P677" s="3"/>
      <c r="Q677" s="3"/>
      <c r="R677" s="3"/>
      <c r="S677" s="49"/>
      <c r="T677" s="3"/>
    </row>
    <row r="678" spans="7:20" s="1" customFormat="1" x14ac:dyDescent="0.2">
      <c r="G678" s="2"/>
      <c r="H678" s="3"/>
      <c r="I678" s="3"/>
      <c r="J678" s="3"/>
      <c r="K678" s="57"/>
      <c r="L678" s="57"/>
      <c r="M678" s="3"/>
      <c r="N678" s="57"/>
      <c r="O678" s="62"/>
      <c r="P678" s="3"/>
      <c r="Q678" s="3"/>
      <c r="R678" s="3"/>
      <c r="S678" s="49"/>
      <c r="T678" s="3"/>
    </row>
    <row r="679" spans="7:20" s="1" customFormat="1" x14ac:dyDescent="0.2">
      <c r="G679" s="2"/>
      <c r="H679" s="3"/>
      <c r="I679" s="3"/>
      <c r="J679" s="3"/>
      <c r="K679" s="57"/>
      <c r="L679" s="57"/>
      <c r="M679" s="3"/>
      <c r="N679" s="57"/>
      <c r="O679" s="62"/>
      <c r="P679" s="3"/>
      <c r="Q679" s="3"/>
      <c r="R679" s="3"/>
      <c r="S679" s="49"/>
      <c r="T679" s="3"/>
    </row>
    <row r="680" spans="7:20" s="1" customFormat="1" x14ac:dyDescent="0.2">
      <c r="G680" s="2"/>
      <c r="H680" s="3"/>
      <c r="I680" s="3"/>
      <c r="J680" s="3"/>
      <c r="K680" s="57"/>
      <c r="L680" s="57"/>
      <c r="M680" s="3"/>
      <c r="N680" s="57"/>
      <c r="O680" s="62"/>
      <c r="P680" s="3"/>
      <c r="Q680" s="3"/>
      <c r="R680" s="3"/>
      <c r="S680" s="49"/>
      <c r="T680" s="3"/>
    </row>
    <row r="681" spans="7:20" s="1" customFormat="1" x14ac:dyDescent="0.2">
      <c r="G681" s="2"/>
      <c r="H681" s="3"/>
      <c r="I681" s="3"/>
      <c r="J681" s="3"/>
      <c r="K681" s="57"/>
      <c r="L681" s="57"/>
      <c r="M681" s="3"/>
      <c r="N681" s="57"/>
      <c r="O681" s="62"/>
      <c r="P681" s="3"/>
      <c r="Q681" s="3"/>
      <c r="R681" s="3"/>
      <c r="S681" s="49"/>
      <c r="T681" s="3"/>
    </row>
    <row r="682" spans="7:20" s="1" customFormat="1" x14ac:dyDescent="0.2">
      <c r="G682" s="2"/>
      <c r="H682" s="3"/>
      <c r="I682" s="3"/>
      <c r="J682" s="3"/>
      <c r="K682" s="57"/>
      <c r="L682" s="57"/>
      <c r="M682" s="3"/>
      <c r="N682" s="57"/>
      <c r="O682" s="62"/>
      <c r="P682" s="3"/>
      <c r="Q682" s="3"/>
      <c r="R682" s="3"/>
      <c r="S682" s="49"/>
      <c r="T682" s="3"/>
    </row>
    <row r="683" spans="7:20" s="1" customFormat="1" x14ac:dyDescent="0.2">
      <c r="G683" s="2"/>
      <c r="H683" s="3"/>
      <c r="I683" s="3"/>
      <c r="J683" s="3"/>
      <c r="K683" s="57"/>
      <c r="L683" s="57"/>
      <c r="M683" s="3"/>
      <c r="N683" s="57"/>
      <c r="O683" s="62"/>
      <c r="P683" s="3"/>
      <c r="Q683" s="3"/>
      <c r="R683" s="3"/>
      <c r="S683" s="49"/>
      <c r="T683" s="3"/>
    </row>
    <row r="684" spans="7:20" s="1" customFormat="1" x14ac:dyDescent="0.2">
      <c r="G684" s="2"/>
      <c r="H684" s="3"/>
      <c r="I684" s="3"/>
      <c r="J684" s="3"/>
      <c r="K684" s="57"/>
      <c r="L684" s="57"/>
      <c r="M684" s="3"/>
      <c r="N684" s="57"/>
      <c r="O684" s="62"/>
      <c r="P684" s="3"/>
      <c r="Q684" s="3"/>
      <c r="R684" s="3"/>
      <c r="S684" s="49"/>
      <c r="T684" s="3"/>
    </row>
    <row r="685" spans="7:20" s="1" customFormat="1" x14ac:dyDescent="0.2">
      <c r="G685" s="2"/>
      <c r="H685" s="3"/>
      <c r="I685" s="3"/>
      <c r="J685" s="3"/>
      <c r="K685" s="57"/>
      <c r="L685" s="57"/>
      <c r="M685" s="3"/>
      <c r="N685" s="57"/>
      <c r="O685" s="62"/>
      <c r="P685" s="3"/>
      <c r="Q685" s="3"/>
      <c r="R685" s="3"/>
      <c r="S685" s="49"/>
      <c r="T685" s="3"/>
    </row>
    <row r="686" spans="7:20" s="1" customFormat="1" x14ac:dyDescent="0.2">
      <c r="G686" s="2"/>
      <c r="H686" s="3"/>
      <c r="I686" s="3"/>
      <c r="J686" s="3"/>
      <c r="K686" s="57"/>
      <c r="L686" s="57"/>
      <c r="M686" s="3"/>
      <c r="N686" s="57"/>
      <c r="O686" s="62"/>
      <c r="P686" s="3"/>
      <c r="Q686" s="3"/>
      <c r="R686" s="3"/>
      <c r="S686" s="49"/>
      <c r="T686" s="3"/>
    </row>
    <row r="687" spans="7:20" s="1" customFormat="1" x14ac:dyDescent="0.2">
      <c r="G687" s="2"/>
      <c r="H687" s="3"/>
      <c r="I687" s="3"/>
      <c r="J687" s="3"/>
      <c r="K687" s="57"/>
      <c r="L687" s="57"/>
      <c r="M687" s="3"/>
      <c r="N687" s="57"/>
      <c r="O687" s="62"/>
      <c r="P687" s="3"/>
      <c r="Q687" s="3"/>
      <c r="R687" s="3"/>
      <c r="S687" s="49"/>
      <c r="T687" s="3"/>
    </row>
    <row r="688" spans="7:20" s="1" customFormat="1" x14ac:dyDescent="0.2">
      <c r="G688" s="2"/>
      <c r="H688" s="3"/>
      <c r="I688" s="3"/>
      <c r="J688" s="3"/>
      <c r="K688" s="57"/>
      <c r="L688" s="57"/>
      <c r="M688" s="3"/>
      <c r="N688" s="57"/>
      <c r="O688" s="62"/>
      <c r="P688" s="3"/>
      <c r="Q688" s="3"/>
      <c r="R688" s="3"/>
      <c r="S688" s="49"/>
      <c r="T688" s="3"/>
    </row>
    <row r="689" spans="7:20" s="1" customFormat="1" x14ac:dyDescent="0.2">
      <c r="G689" s="2"/>
      <c r="H689" s="3"/>
      <c r="I689" s="3"/>
      <c r="J689" s="3"/>
      <c r="K689" s="57"/>
      <c r="L689" s="57"/>
      <c r="M689" s="3"/>
      <c r="N689" s="57"/>
      <c r="O689" s="62"/>
      <c r="P689" s="3"/>
      <c r="Q689" s="3"/>
      <c r="R689" s="3"/>
      <c r="S689" s="49"/>
      <c r="T689" s="3"/>
    </row>
    <row r="690" spans="7:20" s="1" customFormat="1" x14ac:dyDescent="0.2">
      <c r="G690" s="2"/>
      <c r="H690" s="3"/>
      <c r="I690" s="3"/>
      <c r="J690" s="3"/>
      <c r="K690" s="57"/>
      <c r="L690" s="57"/>
      <c r="M690" s="3"/>
      <c r="N690" s="57"/>
      <c r="O690" s="62"/>
      <c r="P690" s="3"/>
      <c r="Q690" s="3"/>
      <c r="R690" s="3"/>
      <c r="S690" s="49"/>
      <c r="T690" s="3"/>
    </row>
    <row r="691" spans="7:20" s="1" customFormat="1" x14ac:dyDescent="0.2">
      <c r="G691" s="2"/>
      <c r="H691" s="3"/>
      <c r="I691" s="3"/>
      <c r="J691" s="3"/>
      <c r="K691" s="57"/>
      <c r="L691" s="57"/>
      <c r="M691" s="3"/>
      <c r="N691" s="57"/>
      <c r="O691" s="62"/>
      <c r="P691" s="3"/>
      <c r="Q691" s="3"/>
      <c r="R691" s="3"/>
      <c r="S691" s="49"/>
      <c r="T691" s="3"/>
    </row>
    <row r="692" spans="7:20" s="1" customFormat="1" x14ac:dyDescent="0.2">
      <c r="G692" s="2"/>
      <c r="H692" s="3"/>
      <c r="I692" s="3"/>
      <c r="J692" s="3"/>
      <c r="K692" s="57"/>
      <c r="L692" s="57"/>
      <c r="M692" s="3"/>
      <c r="N692" s="57"/>
      <c r="O692" s="62"/>
      <c r="P692" s="3"/>
      <c r="Q692" s="3"/>
      <c r="R692" s="3"/>
      <c r="S692" s="49"/>
      <c r="T692" s="3"/>
    </row>
    <row r="693" spans="7:20" s="1" customFormat="1" x14ac:dyDescent="0.2">
      <c r="G693" s="2"/>
      <c r="H693" s="3"/>
      <c r="I693" s="3"/>
      <c r="J693" s="3"/>
      <c r="K693" s="57"/>
      <c r="L693" s="57"/>
      <c r="M693" s="3"/>
      <c r="N693" s="57"/>
      <c r="O693" s="62"/>
      <c r="P693" s="3"/>
      <c r="Q693" s="3"/>
      <c r="R693" s="3"/>
      <c r="S693" s="49"/>
      <c r="T693" s="3"/>
    </row>
    <row r="694" spans="7:20" s="1" customFormat="1" x14ac:dyDescent="0.2">
      <c r="G694" s="2"/>
      <c r="H694" s="3"/>
      <c r="I694" s="3"/>
      <c r="J694" s="3"/>
      <c r="K694" s="57"/>
      <c r="L694" s="57"/>
      <c r="M694" s="3"/>
      <c r="N694" s="57"/>
      <c r="O694" s="62"/>
      <c r="P694" s="3"/>
      <c r="Q694" s="3"/>
      <c r="R694" s="3"/>
      <c r="S694" s="49"/>
      <c r="T694" s="3"/>
    </row>
    <row r="695" spans="7:20" s="1" customFormat="1" x14ac:dyDescent="0.2">
      <c r="G695" s="2"/>
      <c r="H695" s="3"/>
      <c r="I695" s="3"/>
      <c r="J695" s="3"/>
      <c r="K695" s="57"/>
      <c r="L695" s="57"/>
      <c r="M695" s="3"/>
      <c r="N695" s="57"/>
      <c r="O695" s="62"/>
      <c r="P695" s="3"/>
      <c r="Q695" s="3"/>
      <c r="R695" s="3"/>
      <c r="S695" s="49"/>
      <c r="T695" s="3"/>
    </row>
    <row r="696" spans="7:20" s="1" customFormat="1" x14ac:dyDescent="0.2">
      <c r="G696" s="2"/>
      <c r="H696" s="3"/>
      <c r="I696" s="3"/>
      <c r="J696" s="3"/>
      <c r="K696" s="57"/>
      <c r="L696" s="57"/>
      <c r="M696" s="3"/>
      <c r="N696" s="57"/>
      <c r="O696" s="62"/>
      <c r="P696" s="3"/>
      <c r="Q696" s="3"/>
      <c r="R696" s="3"/>
      <c r="S696" s="49"/>
      <c r="T696" s="3"/>
    </row>
    <row r="697" spans="7:20" s="1" customFormat="1" x14ac:dyDescent="0.2">
      <c r="G697" s="2"/>
      <c r="H697" s="3"/>
      <c r="I697" s="3"/>
      <c r="J697" s="3"/>
      <c r="K697" s="57"/>
      <c r="L697" s="57"/>
      <c r="M697" s="3"/>
      <c r="N697" s="57"/>
      <c r="O697" s="62"/>
      <c r="P697" s="3"/>
      <c r="Q697" s="3"/>
      <c r="R697" s="3"/>
      <c r="S697" s="49"/>
      <c r="T697" s="3"/>
    </row>
    <row r="698" spans="7:20" s="1" customFormat="1" x14ac:dyDescent="0.2">
      <c r="G698" s="2"/>
      <c r="H698" s="3"/>
      <c r="I698" s="3"/>
      <c r="J698" s="3"/>
      <c r="K698" s="57"/>
      <c r="L698" s="57"/>
      <c r="M698" s="3"/>
      <c r="N698" s="57"/>
      <c r="O698" s="62"/>
      <c r="P698" s="3"/>
      <c r="Q698" s="3"/>
      <c r="R698" s="3"/>
      <c r="S698" s="49"/>
      <c r="T698" s="3"/>
    </row>
    <row r="699" spans="7:20" s="1" customFormat="1" x14ac:dyDescent="0.2">
      <c r="G699" s="2"/>
      <c r="H699" s="3"/>
      <c r="I699" s="3"/>
      <c r="J699" s="3"/>
      <c r="K699" s="57"/>
      <c r="L699" s="57"/>
      <c r="M699" s="3"/>
      <c r="N699" s="57"/>
      <c r="O699" s="62"/>
      <c r="P699" s="3"/>
      <c r="Q699" s="3"/>
      <c r="R699" s="3"/>
      <c r="S699" s="49"/>
      <c r="T699" s="3"/>
    </row>
    <row r="700" spans="7:20" s="1" customFormat="1" x14ac:dyDescent="0.2">
      <c r="G700" s="2"/>
      <c r="H700" s="3"/>
      <c r="I700" s="3"/>
      <c r="J700" s="3"/>
      <c r="K700" s="57"/>
      <c r="L700" s="57"/>
      <c r="M700" s="3"/>
      <c r="N700" s="57"/>
      <c r="O700" s="62"/>
      <c r="P700" s="3"/>
      <c r="Q700" s="3"/>
      <c r="R700" s="3"/>
      <c r="S700" s="49"/>
      <c r="T700" s="3"/>
    </row>
    <row r="701" spans="7:20" s="1" customFormat="1" x14ac:dyDescent="0.2">
      <c r="G701" s="2"/>
      <c r="H701" s="3"/>
      <c r="I701" s="3"/>
      <c r="J701" s="3"/>
      <c r="K701" s="57"/>
      <c r="L701" s="57"/>
      <c r="M701" s="3"/>
      <c r="N701" s="57"/>
      <c r="O701" s="62"/>
      <c r="P701" s="3"/>
      <c r="Q701" s="3"/>
      <c r="R701" s="3"/>
      <c r="S701" s="49"/>
      <c r="T701" s="3"/>
    </row>
    <row r="702" spans="7:20" s="1" customFormat="1" x14ac:dyDescent="0.2">
      <c r="G702" s="2"/>
      <c r="H702" s="3"/>
      <c r="I702" s="3"/>
      <c r="J702" s="3"/>
      <c r="K702" s="57"/>
      <c r="L702" s="57"/>
      <c r="M702" s="3"/>
      <c r="N702" s="57"/>
      <c r="O702" s="62"/>
      <c r="P702" s="3"/>
      <c r="Q702" s="3"/>
      <c r="R702" s="3"/>
      <c r="S702" s="49"/>
      <c r="T702" s="3"/>
    </row>
    <row r="703" spans="7:20" s="1" customFormat="1" x14ac:dyDescent="0.2">
      <c r="G703" s="2"/>
      <c r="H703" s="3"/>
      <c r="I703" s="3"/>
      <c r="J703" s="3"/>
      <c r="K703" s="57"/>
      <c r="L703" s="57"/>
      <c r="M703" s="3"/>
      <c r="N703" s="57"/>
      <c r="O703" s="62"/>
      <c r="P703" s="3"/>
      <c r="Q703" s="3"/>
      <c r="R703" s="3"/>
      <c r="S703" s="49"/>
      <c r="T703" s="3"/>
    </row>
    <row r="704" spans="7:20" s="1" customFormat="1" x14ac:dyDescent="0.2">
      <c r="G704" s="2"/>
      <c r="H704" s="3"/>
      <c r="I704" s="3"/>
      <c r="J704" s="3"/>
      <c r="K704" s="57"/>
      <c r="L704" s="57"/>
      <c r="M704" s="3"/>
      <c r="N704" s="57"/>
      <c r="O704" s="62"/>
      <c r="P704" s="3"/>
      <c r="Q704" s="3"/>
      <c r="R704" s="3"/>
      <c r="S704" s="49"/>
      <c r="T704" s="3"/>
    </row>
    <row r="705" spans="7:20" s="1" customFormat="1" x14ac:dyDescent="0.2">
      <c r="G705" s="2"/>
      <c r="H705" s="3"/>
      <c r="I705" s="3"/>
      <c r="J705" s="3"/>
      <c r="K705" s="57"/>
      <c r="L705" s="57"/>
      <c r="M705" s="3"/>
      <c r="N705" s="57"/>
      <c r="O705" s="62"/>
      <c r="P705" s="3"/>
      <c r="Q705" s="3"/>
      <c r="R705" s="3"/>
      <c r="S705" s="49"/>
      <c r="T705" s="3"/>
    </row>
    <row r="706" spans="7:20" s="1" customFormat="1" x14ac:dyDescent="0.2">
      <c r="G706" s="2"/>
      <c r="H706" s="3"/>
      <c r="I706" s="3"/>
      <c r="J706" s="3"/>
      <c r="K706" s="57"/>
      <c r="L706" s="57"/>
      <c r="M706" s="3"/>
      <c r="N706" s="57"/>
      <c r="O706" s="62"/>
      <c r="P706" s="3"/>
      <c r="Q706" s="3"/>
      <c r="R706" s="3"/>
      <c r="S706" s="49"/>
      <c r="T706" s="3"/>
    </row>
    <row r="707" spans="7:20" s="1" customFormat="1" x14ac:dyDescent="0.2">
      <c r="G707" s="2"/>
      <c r="H707" s="3"/>
      <c r="I707" s="3"/>
      <c r="J707" s="3"/>
      <c r="K707" s="57"/>
      <c r="L707" s="57"/>
      <c r="M707" s="3"/>
      <c r="N707" s="57"/>
      <c r="O707" s="62"/>
      <c r="P707" s="3"/>
      <c r="Q707" s="3"/>
      <c r="R707" s="3"/>
      <c r="S707" s="49"/>
      <c r="T707" s="3"/>
    </row>
    <row r="708" spans="7:20" s="1" customFormat="1" x14ac:dyDescent="0.2">
      <c r="G708" s="2"/>
      <c r="H708" s="3"/>
      <c r="I708" s="3"/>
      <c r="J708" s="3"/>
      <c r="K708" s="57"/>
      <c r="L708" s="57"/>
      <c r="M708" s="3"/>
      <c r="N708" s="57"/>
      <c r="O708" s="62"/>
      <c r="P708" s="3"/>
      <c r="Q708" s="3"/>
      <c r="R708" s="3"/>
      <c r="S708" s="49"/>
      <c r="T708" s="3"/>
    </row>
    <row r="709" spans="7:20" s="1" customFormat="1" x14ac:dyDescent="0.2">
      <c r="G709" s="2"/>
      <c r="H709" s="3"/>
      <c r="I709" s="3"/>
      <c r="J709" s="3"/>
      <c r="K709" s="57"/>
      <c r="L709" s="57"/>
      <c r="M709" s="3"/>
      <c r="N709" s="57"/>
      <c r="O709" s="62"/>
      <c r="P709" s="3"/>
      <c r="Q709" s="3"/>
      <c r="R709" s="3"/>
      <c r="S709" s="49"/>
      <c r="T709" s="3"/>
    </row>
    <row r="710" spans="7:20" s="1" customFormat="1" x14ac:dyDescent="0.2">
      <c r="G710" s="2"/>
      <c r="H710" s="3"/>
      <c r="I710" s="3"/>
      <c r="J710" s="3"/>
      <c r="K710" s="57"/>
      <c r="L710" s="57"/>
      <c r="M710" s="3"/>
      <c r="N710" s="57"/>
      <c r="O710" s="62"/>
      <c r="P710" s="3"/>
      <c r="Q710" s="3"/>
      <c r="R710" s="3"/>
      <c r="S710" s="49"/>
      <c r="T710" s="3"/>
    </row>
    <row r="711" spans="7:20" s="1" customFormat="1" x14ac:dyDescent="0.2">
      <c r="G711" s="2"/>
      <c r="H711" s="3"/>
      <c r="I711" s="3"/>
      <c r="J711" s="3"/>
      <c r="K711" s="57"/>
      <c r="L711" s="57"/>
      <c r="M711" s="3"/>
      <c r="N711" s="57"/>
      <c r="O711" s="62"/>
      <c r="P711" s="3"/>
      <c r="Q711" s="3"/>
      <c r="R711" s="3"/>
      <c r="S711" s="49"/>
      <c r="T711" s="3"/>
    </row>
    <row r="712" spans="7:20" s="1" customFormat="1" x14ac:dyDescent="0.2">
      <c r="G712" s="2"/>
      <c r="H712" s="3"/>
      <c r="I712" s="3"/>
      <c r="J712" s="3"/>
      <c r="K712" s="57"/>
      <c r="L712" s="57"/>
      <c r="M712" s="3"/>
      <c r="N712" s="57"/>
      <c r="O712" s="62"/>
      <c r="P712" s="3"/>
      <c r="Q712" s="3"/>
      <c r="R712" s="3"/>
      <c r="S712" s="49"/>
      <c r="T712" s="3"/>
    </row>
    <row r="713" spans="7:20" s="1" customFormat="1" x14ac:dyDescent="0.2">
      <c r="G713" s="2"/>
      <c r="H713" s="3"/>
      <c r="I713" s="3"/>
      <c r="J713" s="3"/>
      <c r="K713" s="57"/>
      <c r="L713" s="57"/>
      <c r="M713" s="3"/>
      <c r="N713" s="57"/>
      <c r="O713" s="62"/>
      <c r="P713" s="3"/>
      <c r="Q713" s="3"/>
      <c r="R713" s="3"/>
      <c r="S713" s="49"/>
      <c r="T713" s="3"/>
    </row>
    <row r="714" spans="7:20" s="1" customFormat="1" x14ac:dyDescent="0.2">
      <c r="G714" s="2"/>
      <c r="H714" s="3"/>
      <c r="I714" s="3"/>
      <c r="J714" s="3"/>
      <c r="K714" s="57"/>
      <c r="L714" s="57"/>
      <c r="M714" s="3"/>
      <c r="N714" s="57"/>
      <c r="O714" s="62"/>
      <c r="P714" s="3"/>
      <c r="Q714" s="3"/>
      <c r="R714" s="3"/>
      <c r="S714" s="49"/>
      <c r="T714" s="3"/>
    </row>
    <row r="715" spans="7:20" s="1" customFormat="1" x14ac:dyDescent="0.2">
      <c r="G715" s="2"/>
      <c r="H715" s="3"/>
      <c r="I715" s="3"/>
      <c r="J715" s="3"/>
      <c r="K715" s="57"/>
      <c r="L715" s="57"/>
      <c r="M715" s="3"/>
      <c r="N715" s="57"/>
      <c r="O715" s="62"/>
      <c r="P715" s="3"/>
      <c r="Q715" s="3"/>
      <c r="R715" s="3"/>
      <c r="S715" s="49"/>
      <c r="T715" s="3"/>
    </row>
    <row r="716" spans="7:20" s="1" customFormat="1" x14ac:dyDescent="0.2">
      <c r="G716" s="2"/>
      <c r="H716" s="3"/>
      <c r="I716" s="3"/>
      <c r="J716" s="3"/>
      <c r="K716" s="57"/>
      <c r="L716" s="57"/>
      <c r="M716" s="3"/>
      <c r="N716" s="57"/>
      <c r="O716" s="62"/>
      <c r="P716" s="3"/>
      <c r="Q716" s="3"/>
      <c r="R716" s="3"/>
      <c r="S716" s="49"/>
      <c r="T716" s="3"/>
    </row>
    <row r="717" spans="7:20" s="1" customFormat="1" x14ac:dyDescent="0.2">
      <c r="G717" s="2"/>
      <c r="H717" s="3"/>
      <c r="I717" s="3"/>
      <c r="J717" s="3"/>
      <c r="K717" s="57"/>
      <c r="L717" s="57"/>
      <c r="M717" s="3"/>
      <c r="N717" s="57"/>
      <c r="O717" s="62"/>
      <c r="P717" s="3"/>
      <c r="Q717" s="3"/>
      <c r="R717" s="3"/>
      <c r="S717" s="49"/>
      <c r="T717" s="3"/>
    </row>
    <row r="718" spans="7:20" s="1" customFormat="1" x14ac:dyDescent="0.2">
      <c r="G718" s="2"/>
      <c r="H718" s="3"/>
      <c r="I718" s="3"/>
      <c r="J718" s="3"/>
      <c r="K718" s="57"/>
      <c r="L718" s="57"/>
      <c r="M718" s="3"/>
      <c r="N718" s="57"/>
      <c r="O718" s="62"/>
      <c r="P718" s="3"/>
      <c r="Q718" s="3"/>
      <c r="R718" s="3"/>
      <c r="S718" s="49"/>
      <c r="T718" s="3"/>
    </row>
    <row r="719" spans="7:20" s="1" customFormat="1" x14ac:dyDescent="0.2">
      <c r="G719" s="2"/>
      <c r="H719" s="3"/>
      <c r="I719" s="3"/>
      <c r="J719" s="3"/>
      <c r="K719" s="57"/>
      <c r="L719" s="57"/>
      <c r="M719" s="3"/>
      <c r="N719" s="57"/>
      <c r="O719" s="62"/>
      <c r="P719" s="3"/>
      <c r="Q719" s="3"/>
      <c r="R719" s="3"/>
      <c r="S719" s="49"/>
      <c r="T719" s="3"/>
    </row>
    <row r="720" spans="7:20" s="1" customFormat="1" x14ac:dyDescent="0.2">
      <c r="G720" s="2"/>
      <c r="H720" s="3"/>
      <c r="I720" s="3"/>
      <c r="J720" s="3"/>
      <c r="K720" s="57"/>
      <c r="L720" s="57"/>
      <c r="M720" s="3"/>
      <c r="N720" s="57"/>
      <c r="O720" s="62"/>
      <c r="P720" s="3"/>
      <c r="Q720" s="3"/>
      <c r="R720" s="3"/>
      <c r="S720" s="49"/>
      <c r="T720" s="3"/>
    </row>
    <row r="721" spans="7:20" s="1" customFormat="1" x14ac:dyDescent="0.2">
      <c r="G721" s="2"/>
      <c r="H721" s="3"/>
      <c r="I721" s="3"/>
      <c r="J721" s="3"/>
      <c r="K721" s="57"/>
      <c r="L721" s="57"/>
      <c r="M721" s="3"/>
      <c r="N721" s="57"/>
      <c r="O721" s="62"/>
      <c r="P721" s="3"/>
      <c r="Q721" s="3"/>
      <c r="R721" s="3"/>
      <c r="S721" s="49"/>
      <c r="T721" s="3"/>
    </row>
    <row r="722" spans="7:20" s="1" customFormat="1" x14ac:dyDescent="0.2">
      <c r="G722" s="2"/>
      <c r="H722" s="3"/>
      <c r="I722" s="3"/>
      <c r="J722" s="3"/>
      <c r="K722" s="57"/>
      <c r="L722" s="57"/>
      <c r="M722" s="3"/>
      <c r="N722" s="57"/>
      <c r="O722" s="62"/>
      <c r="P722" s="3"/>
      <c r="Q722" s="3"/>
      <c r="R722" s="3"/>
      <c r="S722" s="49"/>
      <c r="T722" s="3"/>
    </row>
    <row r="723" spans="7:20" s="1" customFormat="1" x14ac:dyDescent="0.2">
      <c r="G723" s="2"/>
      <c r="H723" s="3"/>
      <c r="I723" s="3"/>
      <c r="J723" s="3"/>
      <c r="K723" s="57"/>
      <c r="L723" s="57"/>
      <c r="M723" s="3"/>
      <c r="N723" s="57"/>
      <c r="O723" s="62"/>
      <c r="P723" s="3"/>
      <c r="Q723" s="3"/>
      <c r="R723" s="3"/>
      <c r="S723" s="49"/>
      <c r="T723" s="3"/>
    </row>
    <row r="724" spans="7:20" s="1" customFormat="1" x14ac:dyDescent="0.2">
      <c r="G724" s="2"/>
      <c r="H724" s="3"/>
      <c r="I724" s="3"/>
      <c r="J724" s="3"/>
      <c r="K724" s="57"/>
      <c r="L724" s="57"/>
      <c r="M724" s="3"/>
      <c r="N724" s="57"/>
      <c r="O724" s="62"/>
      <c r="P724" s="3"/>
      <c r="Q724" s="3"/>
      <c r="R724" s="3"/>
      <c r="S724" s="49"/>
      <c r="T724" s="3"/>
    </row>
    <row r="725" spans="7:20" s="1" customFormat="1" x14ac:dyDescent="0.2">
      <c r="G725" s="2"/>
      <c r="H725" s="3"/>
      <c r="I725" s="3"/>
      <c r="J725" s="3"/>
      <c r="K725" s="57"/>
      <c r="L725" s="57"/>
      <c r="M725" s="3"/>
      <c r="N725" s="57"/>
      <c r="O725" s="62"/>
      <c r="P725" s="3"/>
      <c r="Q725" s="3"/>
      <c r="R725" s="3"/>
      <c r="S725" s="49"/>
      <c r="T725" s="3"/>
    </row>
    <row r="726" spans="7:20" s="1" customFormat="1" x14ac:dyDescent="0.2">
      <c r="G726" s="2"/>
      <c r="H726" s="3"/>
      <c r="I726" s="3"/>
      <c r="J726" s="3"/>
      <c r="K726" s="57"/>
      <c r="L726" s="57"/>
      <c r="M726" s="3"/>
      <c r="N726" s="57"/>
      <c r="O726" s="62"/>
      <c r="P726" s="3"/>
      <c r="Q726" s="3"/>
      <c r="R726" s="3"/>
      <c r="S726" s="49"/>
      <c r="T726" s="3"/>
    </row>
    <row r="727" spans="7:20" s="1" customFormat="1" x14ac:dyDescent="0.2">
      <c r="G727" s="2"/>
      <c r="H727" s="3"/>
      <c r="I727" s="3"/>
      <c r="J727" s="3"/>
      <c r="K727" s="57"/>
      <c r="L727" s="57"/>
      <c r="M727" s="3"/>
      <c r="N727" s="57"/>
      <c r="O727" s="62"/>
      <c r="P727" s="3"/>
      <c r="Q727" s="3"/>
      <c r="R727" s="3"/>
      <c r="S727" s="49"/>
      <c r="T727" s="3"/>
    </row>
    <row r="728" spans="7:20" s="1" customFormat="1" x14ac:dyDescent="0.2">
      <c r="G728" s="2"/>
      <c r="H728" s="3"/>
      <c r="I728" s="3"/>
      <c r="J728" s="3"/>
      <c r="K728" s="57"/>
      <c r="L728" s="57"/>
      <c r="M728" s="3"/>
      <c r="N728" s="57"/>
      <c r="O728" s="62"/>
      <c r="P728" s="3"/>
      <c r="Q728" s="3"/>
      <c r="R728" s="3"/>
      <c r="S728" s="49"/>
      <c r="T728" s="3"/>
    </row>
    <row r="729" spans="7:20" s="1" customFormat="1" x14ac:dyDescent="0.2">
      <c r="G729" s="2"/>
      <c r="H729" s="3"/>
      <c r="I729" s="3"/>
      <c r="J729" s="3"/>
      <c r="K729" s="57"/>
      <c r="L729" s="57"/>
      <c r="M729" s="3"/>
      <c r="N729" s="57"/>
      <c r="O729" s="62"/>
      <c r="P729" s="3"/>
      <c r="Q729" s="3"/>
      <c r="R729" s="3"/>
      <c r="S729" s="49"/>
      <c r="T729" s="3"/>
    </row>
    <row r="730" spans="7:20" s="1" customFormat="1" x14ac:dyDescent="0.2">
      <c r="G730" s="2"/>
      <c r="H730" s="3"/>
      <c r="I730" s="3"/>
      <c r="J730" s="3"/>
      <c r="K730" s="57"/>
      <c r="L730" s="57"/>
      <c r="M730" s="3"/>
      <c r="N730" s="57"/>
      <c r="O730" s="62"/>
      <c r="P730" s="3"/>
      <c r="Q730" s="3"/>
      <c r="R730" s="3"/>
      <c r="S730" s="49"/>
      <c r="T730" s="3"/>
    </row>
    <row r="731" spans="7:20" s="1" customFormat="1" x14ac:dyDescent="0.2">
      <c r="G731" s="2"/>
      <c r="H731" s="3"/>
      <c r="I731" s="3"/>
      <c r="J731" s="3"/>
      <c r="K731" s="57"/>
      <c r="L731" s="57"/>
      <c r="M731" s="3"/>
      <c r="N731" s="57"/>
      <c r="O731" s="62"/>
      <c r="P731" s="3"/>
      <c r="Q731" s="3"/>
      <c r="R731" s="3"/>
      <c r="S731" s="49"/>
      <c r="T731" s="3"/>
    </row>
    <row r="732" spans="7:20" s="1" customFormat="1" x14ac:dyDescent="0.2">
      <c r="G732" s="2"/>
      <c r="H732" s="3"/>
      <c r="I732" s="3"/>
      <c r="J732" s="3"/>
      <c r="K732" s="57"/>
      <c r="L732" s="57"/>
      <c r="M732" s="3"/>
      <c r="N732" s="57"/>
      <c r="O732" s="62"/>
      <c r="P732" s="3"/>
      <c r="Q732" s="3"/>
      <c r="R732" s="3"/>
      <c r="S732" s="49"/>
      <c r="T732" s="3"/>
    </row>
    <row r="733" spans="7:20" s="1" customFormat="1" x14ac:dyDescent="0.2">
      <c r="G733" s="2"/>
      <c r="H733" s="3"/>
      <c r="I733" s="3"/>
      <c r="J733" s="3"/>
      <c r="K733" s="57"/>
      <c r="L733" s="57"/>
      <c r="M733" s="3"/>
      <c r="N733" s="57"/>
      <c r="O733" s="62"/>
      <c r="P733" s="3"/>
      <c r="Q733" s="3"/>
      <c r="R733" s="3"/>
      <c r="S733" s="49"/>
      <c r="T733" s="3"/>
    </row>
    <row r="734" spans="7:20" s="1" customFormat="1" x14ac:dyDescent="0.2">
      <c r="G734" s="2"/>
      <c r="H734" s="3"/>
      <c r="I734" s="3"/>
      <c r="J734" s="3"/>
      <c r="K734" s="57"/>
      <c r="L734" s="57"/>
      <c r="M734" s="3"/>
      <c r="N734" s="57"/>
      <c r="O734" s="62"/>
      <c r="P734" s="3"/>
      <c r="Q734" s="3"/>
      <c r="R734" s="3"/>
      <c r="S734" s="49"/>
      <c r="T734" s="3"/>
    </row>
    <row r="735" spans="7:20" s="1" customFormat="1" x14ac:dyDescent="0.2">
      <c r="G735" s="2"/>
      <c r="H735" s="3"/>
      <c r="I735" s="3"/>
      <c r="J735" s="3"/>
      <c r="K735" s="57"/>
      <c r="L735" s="57"/>
      <c r="M735" s="3"/>
      <c r="N735" s="57"/>
      <c r="O735" s="62"/>
      <c r="P735" s="3"/>
      <c r="Q735" s="3"/>
      <c r="R735" s="3"/>
      <c r="S735" s="49"/>
      <c r="T735" s="3"/>
    </row>
    <row r="736" spans="7:20" s="1" customFormat="1" x14ac:dyDescent="0.2">
      <c r="G736" s="2"/>
      <c r="H736" s="3"/>
      <c r="I736" s="3"/>
      <c r="J736" s="3"/>
      <c r="K736" s="57"/>
      <c r="L736" s="57"/>
      <c r="M736" s="3"/>
      <c r="N736" s="57"/>
      <c r="O736" s="62"/>
      <c r="P736" s="3"/>
      <c r="Q736" s="3"/>
      <c r="R736" s="3"/>
      <c r="S736" s="49"/>
      <c r="T736" s="3"/>
    </row>
    <row r="737" spans="7:20" s="1" customFormat="1" x14ac:dyDescent="0.2">
      <c r="G737" s="2"/>
      <c r="H737" s="3"/>
      <c r="I737" s="3"/>
      <c r="J737" s="3"/>
      <c r="K737" s="57"/>
      <c r="L737" s="57"/>
      <c r="M737" s="3"/>
      <c r="N737" s="57"/>
      <c r="O737" s="62"/>
      <c r="P737" s="3"/>
      <c r="Q737" s="3"/>
      <c r="R737" s="3"/>
      <c r="S737" s="49"/>
      <c r="T737" s="3"/>
    </row>
    <row r="738" spans="7:20" s="1" customFormat="1" x14ac:dyDescent="0.2">
      <c r="G738" s="2"/>
      <c r="H738" s="3"/>
      <c r="I738" s="3"/>
      <c r="J738" s="3"/>
      <c r="K738" s="57"/>
      <c r="L738" s="57"/>
      <c r="M738" s="3"/>
      <c r="N738" s="57"/>
      <c r="O738" s="62"/>
      <c r="P738" s="3"/>
      <c r="Q738" s="3"/>
      <c r="R738" s="3"/>
      <c r="S738" s="49"/>
      <c r="T738" s="3"/>
    </row>
    <row r="739" spans="7:20" s="1" customFormat="1" x14ac:dyDescent="0.2">
      <c r="G739" s="2"/>
      <c r="H739" s="3"/>
      <c r="I739" s="3"/>
      <c r="J739" s="3"/>
      <c r="K739" s="57"/>
      <c r="L739" s="57"/>
      <c r="M739" s="3"/>
      <c r="N739" s="57"/>
      <c r="O739" s="62"/>
      <c r="P739" s="3"/>
      <c r="Q739" s="3"/>
      <c r="R739" s="3"/>
      <c r="S739" s="49"/>
      <c r="T739" s="3"/>
    </row>
    <row r="740" spans="7:20" s="1" customFormat="1" x14ac:dyDescent="0.2">
      <c r="G740" s="2"/>
      <c r="H740" s="3"/>
      <c r="I740" s="3"/>
      <c r="J740" s="3"/>
      <c r="K740" s="57"/>
      <c r="L740" s="57"/>
      <c r="M740" s="3"/>
      <c r="N740" s="57"/>
      <c r="O740" s="62"/>
      <c r="P740" s="3"/>
      <c r="Q740" s="3"/>
      <c r="R740" s="3"/>
      <c r="S740" s="49"/>
      <c r="T740" s="3"/>
    </row>
    <row r="741" spans="7:20" s="1" customFormat="1" x14ac:dyDescent="0.2">
      <c r="G741" s="2"/>
      <c r="H741" s="3"/>
      <c r="I741" s="3"/>
      <c r="J741" s="3"/>
      <c r="K741" s="57"/>
      <c r="L741" s="57"/>
      <c r="M741" s="3"/>
      <c r="N741" s="57"/>
      <c r="O741" s="62"/>
      <c r="P741" s="3"/>
      <c r="Q741" s="3"/>
      <c r="R741" s="3"/>
      <c r="S741" s="49"/>
      <c r="T741" s="3"/>
    </row>
    <row r="742" spans="7:20" s="1" customFormat="1" x14ac:dyDescent="0.2">
      <c r="G742" s="2"/>
      <c r="H742" s="3"/>
      <c r="I742" s="3"/>
      <c r="J742" s="3"/>
      <c r="K742" s="57"/>
      <c r="L742" s="57"/>
      <c r="M742" s="3"/>
      <c r="N742" s="57"/>
      <c r="O742" s="62"/>
      <c r="P742" s="3"/>
      <c r="Q742" s="3"/>
      <c r="R742" s="3"/>
      <c r="S742" s="49"/>
      <c r="T742" s="3"/>
    </row>
    <row r="743" spans="7:20" s="1" customFormat="1" x14ac:dyDescent="0.2">
      <c r="G743" s="2"/>
      <c r="H743" s="3"/>
      <c r="I743" s="3"/>
      <c r="J743" s="3"/>
      <c r="K743" s="57"/>
      <c r="L743" s="57"/>
      <c r="M743" s="3"/>
      <c r="N743" s="57"/>
      <c r="O743" s="62"/>
      <c r="P743" s="3"/>
      <c r="Q743" s="3"/>
      <c r="R743" s="3"/>
      <c r="S743" s="49"/>
      <c r="T743" s="3"/>
    </row>
    <row r="744" spans="7:20" s="1" customFormat="1" x14ac:dyDescent="0.2">
      <c r="G744" s="2"/>
      <c r="H744" s="3"/>
      <c r="I744" s="3"/>
      <c r="J744" s="3"/>
      <c r="K744" s="57"/>
      <c r="L744" s="57"/>
      <c r="M744" s="3"/>
      <c r="N744" s="57"/>
      <c r="O744" s="62"/>
      <c r="P744" s="3"/>
      <c r="Q744" s="3"/>
      <c r="R744" s="3"/>
      <c r="S744" s="49"/>
      <c r="T744" s="3"/>
    </row>
    <row r="745" spans="7:20" s="1" customFormat="1" x14ac:dyDescent="0.2">
      <c r="G745" s="2"/>
      <c r="H745" s="3"/>
      <c r="I745" s="3"/>
      <c r="J745" s="3"/>
      <c r="K745" s="57"/>
      <c r="L745" s="57"/>
      <c r="M745" s="3"/>
      <c r="N745" s="57"/>
      <c r="O745" s="62"/>
      <c r="P745" s="3"/>
      <c r="Q745" s="3"/>
      <c r="R745" s="3"/>
      <c r="S745" s="49"/>
      <c r="T745" s="3"/>
    </row>
    <row r="746" spans="7:20" s="1" customFormat="1" x14ac:dyDescent="0.2">
      <c r="G746" s="2"/>
      <c r="H746" s="3"/>
      <c r="I746" s="3"/>
      <c r="J746" s="3"/>
      <c r="K746" s="57"/>
      <c r="L746" s="57"/>
      <c r="M746" s="3"/>
      <c r="N746" s="57"/>
      <c r="O746" s="62"/>
      <c r="P746" s="3"/>
      <c r="Q746" s="3"/>
      <c r="R746" s="3"/>
      <c r="S746" s="49"/>
      <c r="T746" s="3"/>
    </row>
    <row r="747" spans="7:20" s="1" customFormat="1" x14ac:dyDescent="0.2">
      <c r="G747" s="2"/>
      <c r="H747" s="3"/>
      <c r="I747" s="3"/>
      <c r="J747" s="3"/>
      <c r="K747" s="57"/>
      <c r="L747" s="57"/>
      <c r="M747" s="3"/>
      <c r="N747" s="57"/>
      <c r="O747" s="62"/>
      <c r="P747" s="3"/>
      <c r="Q747" s="3"/>
      <c r="R747" s="3"/>
      <c r="S747" s="49"/>
      <c r="T747" s="3"/>
    </row>
    <row r="748" spans="7:20" s="1" customFormat="1" x14ac:dyDescent="0.2">
      <c r="G748" s="2"/>
      <c r="H748" s="3"/>
      <c r="I748" s="3"/>
      <c r="J748" s="3"/>
      <c r="K748" s="57"/>
      <c r="L748" s="57"/>
      <c r="M748" s="3"/>
      <c r="N748" s="57"/>
      <c r="O748" s="62"/>
      <c r="P748" s="3"/>
      <c r="Q748" s="3"/>
      <c r="R748" s="3"/>
      <c r="S748" s="49"/>
      <c r="T748" s="3"/>
    </row>
    <row r="749" spans="7:20" s="1" customFormat="1" x14ac:dyDescent="0.2">
      <c r="G749" s="2"/>
      <c r="H749" s="3"/>
      <c r="I749" s="3"/>
      <c r="J749" s="3"/>
      <c r="K749" s="57"/>
      <c r="L749" s="57"/>
      <c r="M749" s="3"/>
      <c r="N749" s="57"/>
      <c r="O749" s="62"/>
      <c r="P749" s="3"/>
      <c r="Q749" s="3"/>
      <c r="R749" s="3"/>
      <c r="S749" s="49"/>
      <c r="T749" s="3"/>
    </row>
    <row r="750" spans="7:20" s="1" customFormat="1" x14ac:dyDescent="0.2">
      <c r="G750" s="2"/>
      <c r="H750" s="3"/>
      <c r="I750" s="3"/>
      <c r="J750" s="3"/>
      <c r="K750" s="57"/>
      <c r="L750" s="57"/>
      <c r="M750" s="3"/>
      <c r="N750" s="57"/>
      <c r="O750" s="62"/>
      <c r="P750" s="3"/>
      <c r="Q750" s="3"/>
      <c r="R750" s="3"/>
      <c r="S750" s="49"/>
      <c r="T750" s="3"/>
    </row>
    <row r="751" spans="7:20" s="1" customFormat="1" x14ac:dyDescent="0.2">
      <c r="G751" s="2"/>
      <c r="H751" s="3"/>
      <c r="I751" s="3"/>
      <c r="J751" s="3"/>
      <c r="K751" s="57"/>
      <c r="L751" s="57"/>
      <c r="M751" s="3"/>
      <c r="N751" s="57"/>
      <c r="O751" s="62"/>
      <c r="P751" s="3"/>
      <c r="Q751" s="3"/>
      <c r="R751" s="3"/>
      <c r="S751" s="49"/>
      <c r="T751" s="3"/>
    </row>
    <row r="752" spans="7:20" s="1" customFormat="1" x14ac:dyDescent="0.2">
      <c r="G752" s="2"/>
      <c r="H752" s="3"/>
      <c r="I752" s="3"/>
      <c r="J752" s="3"/>
      <c r="K752" s="57"/>
      <c r="L752" s="57"/>
      <c r="M752" s="3"/>
      <c r="N752" s="57"/>
      <c r="O752" s="62"/>
      <c r="P752" s="3"/>
      <c r="Q752" s="3"/>
      <c r="R752" s="3"/>
      <c r="S752" s="49"/>
      <c r="T752" s="3"/>
    </row>
    <row r="753" spans="7:20" s="1" customFormat="1" x14ac:dyDescent="0.2">
      <c r="G753" s="2"/>
      <c r="H753" s="3"/>
      <c r="I753" s="3"/>
      <c r="J753" s="3"/>
      <c r="K753" s="57"/>
      <c r="L753" s="57"/>
      <c r="M753" s="3"/>
      <c r="N753" s="57"/>
      <c r="O753" s="62"/>
      <c r="P753" s="3"/>
      <c r="Q753" s="3"/>
      <c r="R753" s="3"/>
      <c r="S753" s="49"/>
      <c r="T753" s="3"/>
    </row>
    <row r="754" spans="7:20" s="1" customFormat="1" x14ac:dyDescent="0.2">
      <c r="G754" s="2"/>
      <c r="H754" s="3"/>
      <c r="I754" s="3"/>
      <c r="J754" s="3"/>
      <c r="K754" s="57"/>
      <c r="L754" s="57"/>
      <c r="M754" s="3"/>
      <c r="N754" s="57"/>
      <c r="O754" s="62"/>
      <c r="P754" s="3"/>
      <c r="Q754" s="3"/>
      <c r="R754" s="3"/>
      <c r="S754" s="49"/>
      <c r="T754" s="3"/>
    </row>
    <row r="755" spans="7:20" s="1" customFormat="1" x14ac:dyDescent="0.2">
      <c r="G755" s="2"/>
      <c r="H755" s="3"/>
      <c r="I755" s="3"/>
      <c r="J755" s="3"/>
      <c r="K755" s="57"/>
      <c r="L755" s="57"/>
      <c r="M755" s="3"/>
      <c r="N755" s="57"/>
      <c r="O755" s="62"/>
      <c r="P755" s="3"/>
      <c r="Q755" s="3"/>
      <c r="R755" s="3"/>
      <c r="S755" s="49"/>
      <c r="T755" s="3"/>
    </row>
    <row r="756" spans="7:20" s="1" customFormat="1" x14ac:dyDescent="0.2">
      <c r="G756" s="2"/>
      <c r="H756" s="3"/>
      <c r="I756" s="3"/>
      <c r="J756" s="3"/>
      <c r="K756" s="57"/>
      <c r="L756" s="57"/>
      <c r="M756" s="3"/>
      <c r="N756" s="57"/>
      <c r="O756" s="62"/>
      <c r="P756" s="3"/>
      <c r="Q756" s="3"/>
      <c r="R756" s="3"/>
      <c r="S756" s="49"/>
      <c r="T756" s="3"/>
    </row>
    <row r="757" spans="7:20" s="1" customFormat="1" x14ac:dyDescent="0.2">
      <c r="G757" s="2"/>
      <c r="H757" s="3"/>
      <c r="I757" s="3"/>
      <c r="J757" s="3"/>
      <c r="K757" s="57"/>
      <c r="L757" s="57"/>
      <c r="M757" s="3"/>
      <c r="N757" s="57"/>
      <c r="O757" s="62"/>
      <c r="P757" s="3"/>
      <c r="Q757" s="3"/>
      <c r="R757" s="3"/>
      <c r="S757" s="49"/>
      <c r="T757" s="3"/>
    </row>
    <row r="758" spans="7:20" s="1" customFormat="1" x14ac:dyDescent="0.2">
      <c r="G758" s="2"/>
      <c r="H758" s="3"/>
      <c r="I758" s="3"/>
      <c r="J758" s="3"/>
      <c r="K758" s="57"/>
      <c r="L758" s="57"/>
      <c r="M758" s="3"/>
      <c r="N758" s="57"/>
      <c r="O758" s="62"/>
      <c r="P758" s="3"/>
      <c r="Q758" s="3"/>
      <c r="R758" s="3"/>
      <c r="S758" s="49"/>
      <c r="T758" s="3"/>
    </row>
    <row r="759" spans="7:20" s="1" customFormat="1" x14ac:dyDescent="0.2">
      <c r="G759" s="2"/>
      <c r="H759" s="3"/>
      <c r="I759" s="3"/>
      <c r="J759" s="3"/>
      <c r="K759" s="57"/>
      <c r="L759" s="57"/>
      <c r="M759" s="3"/>
      <c r="N759" s="57"/>
      <c r="O759" s="62"/>
      <c r="P759" s="3"/>
      <c r="Q759" s="3"/>
      <c r="R759" s="3"/>
      <c r="S759" s="49"/>
      <c r="T759" s="3"/>
    </row>
    <row r="760" spans="7:20" s="1" customFormat="1" x14ac:dyDescent="0.2">
      <c r="G760" s="2"/>
      <c r="H760" s="3"/>
      <c r="I760" s="3"/>
      <c r="J760" s="3"/>
      <c r="K760" s="57"/>
      <c r="L760" s="57"/>
      <c r="M760" s="3"/>
      <c r="N760" s="57"/>
      <c r="O760" s="62"/>
      <c r="P760" s="3"/>
      <c r="Q760" s="3"/>
      <c r="R760" s="3"/>
      <c r="S760" s="49"/>
      <c r="T760" s="3"/>
    </row>
    <row r="761" spans="7:20" s="1" customFormat="1" x14ac:dyDescent="0.2">
      <c r="G761" s="2"/>
      <c r="H761" s="3"/>
      <c r="I761" s="3"/>
      <c r="J761" s="3"/>
      <c r="K761" s="57"/>
      <c r="L761" s="57"/>
      <c r="M761" s="3"/>
      <c r="N761" s="57"/>
      <c r="O761" s="62"/>
      <c r="P761" s="3"/>
      <c r="Q761" s="3"/>
      <c r="R761" s="3"/>
      <c r="S761" s="49"/>
      <c r="T761" s="3"/>
    </row>
    <row r="762" spans="7:20" s="1" customFormat="1" x14ac:dyDescent="0.2">
      <c r="G762" s="2"/>
      <c r="H762" s="3"/>
      <c r="I762" s="3"/>
      <c r="J762" s="3"/>
      <c r="K762" s="57"/>
      <c r="L762" s="57"/>
      <c r="M762" s="3"/>
      <c r="N762" s="57"/>
      <c r="O762" s="62"/>
      <c r="P762" s="3"/>
      <c r="Q762" s="3"/>
      <c r="R762" s="3"/>
      <c r="S762" s="49"/>
      <c r="T762" s="3"/>
    </row>
    <row r="763" spans="7:20" s="1" customFormat="1" x14ac:dyDescent="0.2">
      <c r="G763" s="2"/>
      <c r="H763" s="3"/>
      <c r="I763" s="3"/>
      <c r="J763" s="3"/>
      <c r="K763" s="57"/>
      <c r="L763" s="57"/>
      <c r="M763" s="3"/>
      <c r="N763" s="57"/>
      <c r="O763" s="62"/>
      <c r="P763" s="3"/>
      <c r="Q763" s="3"/>
      <c r="R763" s="3"/>
      <c r="S763" s="49"/>
      <c r="T763" s="3"/>
    </row>
    <row r="764" spans="7:20" s="1" customFormat="1" x14ac:dyDescent="0.2">
      <c r="G764" s="2"/>
      <c r="H764" s="3"/>
      <c r="I764" s="3"/>
      <c r="J764" s="3"/>
      <c r="K764" s="57"/>
      <c r="L764" s="57"/>
      <c r="M764" s="3"/>
      <c r="N764" s="57"/>
      <c r="O764" s="62"/>
      <c r="P764" s="3"/>
      <c r="Q764" s="3"/>
      <c r="R764" s="3"/>
      <c r="S764" s="49"/>
      <c r="T764" s="3"/>
    </row>
    <row r="765" spans="7:20" s="1" customFormat="1" x14ac:dyDescent="0.2">
      <c r="G765" s="2"/>
      <c r="H765" s="3"/>
      <c r="I765" s="3"/>
      <c r="J765" s="3"/>
      <c r="K765" s="57"/>
      <c r="L765" s="57"/>
      <c r="M765" s="3"/>
      <c r="N765" s="57"/>
      <c r="O765" s="62"/>
      <c r="P765" s="3"/>
      <c r="Q765" s="3"/>
      <c r="R765" s="3"/>
      <c r="S765" s="49"/>
      <c r="T765" s="3"/>
    </row>
    <row r="766" spans="7:20" s="1" customFormat="1" x14ac:dyDescent="0.2">
      <c r="G766" s="2"/>
      <c r="H766" s="3"/>
      <c r="I766" s="3"/>
      <c r="J766" s="3"/>
      <c r="K766" s="57"/>
      <c r="L766" s="57"/>
      <c r="M766" s="3"/>
      <c r="N766" s="57"/>
      <c r="O766" s="62"/>
      <c r="P766" s="3"/>
      <c r="Q766" s="3"/>
      <c r="R766" s="3"/>
      <c r="S766" s="49"/>
      <c r="T766" s="3"/>
    </row>
    <row r="767" spans="7:20" s="1" customFormat="1" x14ac:dyDescent="0.2">
      <c r="G767" s="2"/>
      <c r="H767" s="3"/>
      <c r="I767" s="3"/>
      <c r="J767" s="3"/>
      <c r="K767" s="57"/>
      <c r="L767" s="57"/>
      <c r="M767" s="3"/>
      <c r="N767" s="57"/>
      <c r="O767" s="62"/>
      <c r="P767" s="3"/>
      <c r="Q767" s="3"/>
      <c r="R767" s="3"/>
      <c r="S767" s="49"/>
      <c r="T767" s="3"/>
    </row>
    <row r="768" spans="7:20" s="1" customFormat="1" x14ac:dyDescent="0.2">
      <c r="G768" s="2"/>
      <c r="H768" s="3"/>
      <c r="I768" s="3"/>
      <c r="J768" s="3"/>
      <c r="K768" s="57"/>
      <c r="L768" s="57"/>
      <c r="M768" s="3"/>
      <c r="N768" s="57"/>
      <c r="O768" s="62"/>
      <c r="P768" s="3"/>
      <c r="Q768" s="3"/>
      <c r="R768" s="3"/>
      <c r="S768" s="49"/>
      <c r="T768" s="3"/>
    </row>
    <row r="769" spans="7:20" s="1" customFormat="1" x14ac:dyDescent="0.2">
      <c r="G769" s="2"/>
      <c r="H769" s="3"/>
      <c r="I769" s="3"/>
      <c r="J769" s="3"/>
      <c r="K769" s="57"/>
      <c r="L769" s="57"/>
      <c r="M769" s="3"/>
      <c r="N769" s="57"/>
      <c r="O769" s="62"/>
      <c r="P769" s="3"/>
      <c r="Q769" s="3"/>
      <c r="R769" s="3"/>
      <c r="S769" s="49"/>
      <c r="T769" s="3"/>
    </row>
    <row r="770" spans="7:20" s="1" customFormat="1" x14ac:dyDescent="0.2">
      <c r="G770" s="2"/>
      <c r="H770" s="3"/>
      <c r="I770" s="3"/>
      <c r="J770" s="3"/>
      <c r="K770" s="57"/>
      <c r="L770" s="57"/>
      <c r="M770" s="3"/>
      <c r="N770" s="57"/>
      <c r="O770" s="62"/>
      <c r="P770" s="3"/>
      <c r="Q770" s="3"/>
      <c r="R770" s="3"/>
      <c r="S770" s="49"/>
      <c r="T770" s="3"/>
    </row>
    <row r="771" spans="7:20" s="1" customFormat="1" x14ac:dyDescent="0.2">
      <c r="G771" s="2"/>
      <c r="H771" s="3"/>
      <c r="I771" s="3"/>
      <c r="J771" s="3"/>
      <c r="K771" s="57"/>
      <c r="L771" s="57"/>
      <c r="M771" s="3"/>
      <c r="N771" s="57"/>
      <c r="O771" s="62"/>
      <c r="P771" s="3"/>
      <c r="Q771" s="3"/>
      <c r="R771" s="3"/>
      <c r="S771" s="49"/>
      <c r="T771" s="3"/>
    </row>
    <row r="772" spans="7:20" s="1" customFormat="1" x14ac:dyDescent="0.2">
      <c r="G772" s="2"/>
      <c r="H772" s="3"/>
      <c r="I772" s="3"/>
      <c r="J772" s="3"/>
      <c r="K772" s="57"/>
      <c r="L772" s="57"/>
      <c r="M772" s="3"/>
      <c r="N772" s="57"/>
      <c r="O772" s="62"/>
      <c r="P772" s="3"/>
      <c r="Q772" s="3"/>
      <c r="R772" s="3"/>
      <c r="S772" s="49"/>
      <c r="T772" s="3"/>
    </row>
    <row r="773" spans="7:20" s="1" customFormat="1" x14ac:dyDescent="0.2">
      <c r="G773" s="2"/>
      <c r="H773" s="3"/>
      <c r="I773" s="3"/>
      <c r="J773" s="3"/>
      <c r="K773" s="57"/>
      <c r="L773" s="57"/>
      <c r="M773" s="3"/>
      <c r="N773" s="57"/>
      <c r="O773" s="62"/>
      <c r="P773" s="3"/>
      <c r="Q773" s="3"/>
      <c r="R773" s="3"/>
      <c r="S773" s="49"/>
      <c r="T773" s="3"/>
    </row>
    <row r="774" spans="7:20" s="1" customFormat="1" x14ac:dyDescent="0.2">
      <c r="G774" s="2"/>
      <c r="H774" s="3"/>
      <c r="I774" s="3"/>
      <c r="J774" s="3"/>
      <c r="K774" s="57"/>
      <c r="L774" s="57"/>
      <c r="M774" s="3"/>
      <c r="N774" s="57"/>
      <c r="O774" s="62"/>
      <c r="P774" s="3"/>
      <c r="Q774" s="3"/>
      <c r="R774" s="3"/>
      <c r="S774" s="49"/>
      <c r="T774" s="3"/>
    </row>
    <row r="775" spans="7:20" s="1" customFormat="1" x14ac:dyDescent="0.2">
      <c r="G775" s="2"/>
      <c r="H775" s="3"/>
      <c r="I775" s="3"/>
      <c r="J775" s="3"/>
      <c r="K775" s="57"/>
      <c r="L775" s="57"/>
      <c r="M775" s="3"/>
      <c r="N775" s="57"/>
      <c r="O775" s="62"/>
      <c r="P775" s="3"/>
      <c r="Q775" s="3"/>
      <c r="R775" s="3"/>
      <c r="S775" s="49"/>
      <c r="T775" s="3"/>
    </row>
    <row r="776" spans="7:20" s="1" customFormat="1" x14ac:dyDescent="0.2">
      <c r="G776" s="2"/>
      <c r="H776" s="3"/>
      <c r="I776" s="3"/>
      <c r="J776" s="3"/>
      <c r="K776" s="57"/>
      <c r="L776" s="57"/>
      <c r="M776" s="3"/>
      <c r="N776" s="57"/>
      <c r="O776" s="62"/>
      <c r="P776" s="3"/>
      <c r="Q776" s="3"/>
      <c r="R776" s="3"/>
      <c r="S776" s="49"/>
      <c r="T776" s="3"/>
    </row>
    <row r="777" spans="7:20" s="1" customFormat="1" x14ac:dyDescent="0.2">
      <c r="G777" s="2"/>
      <c r="H777" s="3"/>
      <c r="I777" s="3"/>
      <c r="J777" s="3"/>
      <c r="K777" s="57"/>
      <c r="L777" s="57"/>
      <c r="M777" s="3"/>
      <c r="N777" s="57"/>
      <c r="O777" s="62"/>
      <c r="P777" s="3"/>
      <c r="Q777" s="3"/>
      <c r="R777" s="3"/>
      <c r="S777" s="49"/>
      <c r="T777" s="3"/>
    </row>
    <row r="778" spans="7:20" s="1" customFormat="1" x14ac:dyDescent="0.2">
      <c r="G778" s="2"/>
      <c r="H778" s="3"/>
      <c r="I778" s="3"/>
      <c r="J778" s="3"/>
      <c r="K778" s="57"/>
      <c r="L778" s="57"/>
      <c r="M778" s="3"/>
      <c r="N778" s="57"/>
      <c r="O778" s="62"/>
      <c r="P778" s="3"/>
      <c r="Q778" s="3"/>
      <c r="R778" s="3"/>
      <c r="S778" s="49"/>
      <c r="T778" s="3"/>
    </row>
    <row r="779" spans="7:20" s="1" customFormat="1" x14ac:dyDescent="0.2">
      <c r="G779" s="2"/>
      <c r="H779" s="3"/>
      <c r="I779" s="3"/>
      <c r="J779" s="3"/>
      <c r="K779" s="57"/>
      <c r="L779" s="57"/>
      <c r="M779" s="3"/>
      <c r="N779" s="57"/>
      <c r="O779" s="62"/>
      <c r="P779" s="3"/>
      <c r="Q779" s="3"/>
      <c r="R779" s="3"/>
      <c r="S779" s="49"/>
      <c r="T779" s="3"/>
    </row>
    <row r="780" spans="7:20" s="1" customFormat="1" x14ac:dyDescent="0.2">
      <c r="G780" s="2"/>
      <c r="H780" s="3"/>
      <c r="I780" s="3"/>
      <c r="J780" s="3"/>
      <c r="K780" s="57"/>
      <c r="L780" s="57"/>
      <c r="M780" s="3"/>
      <c r="N780" s="57"/>
      <c r="O780" s="62"/>
      <c r="P780" s="3"/>
      <c r="Q780" s="3"/>
      <c r="R780" s="3"/>
      <c r="S780" s="49"/>
      <c r="T780" s="3"/>
    </row>
    <row r="781" spans="7:20" s="1" customFormat="1" x14ac:dyDescent="0.2">
      <c r="G781" s="2"/>
      <c r="H781" s="3"/>
      <c r="I781" s="3"/>
      <c r="J781" s="3"/>
      <c r="K781" s="57"/>
      <c r="L781" s="57"/>
      <c r="M781" s="3"/>
      <c r="N781" s="57"/>
      <c r="O781" s="62"/>
      <c r="P781" s="3"/>
      <c r="Q781" s="3"/>
      <c r="R781" s="3"/>
      <c r="S781" s="49"/>
      <c r="T781" s="3"/>
    </row>
    <row r="782" spans="7:20" s="1" customFormat="1" x14ac:dyDescent="0.2">
      <c r="G782" s="2"/>
      <c r="H782" s="3"/>
      <c r="I782" s="3"/>
      <c r="J782" s="3"/>
      <c r="K782" s="57"/>
      <c r="L782" s="57"/>
      <c r="M782" s="3"/>
      <c r="N782" s="57"/>
      <c r="O782" s="62"/>
      <c r="P782" s="3"/>
      <c r="Q782" s="3"/>
      <c r="R782" s="3"/>
      <c r="S782" s="49"/>
      <c r="T782" s="3"/>
    </row>
    <row r="783" spans="7:20" s="1" customFormat="1" x14ac:dyDescent="0.2">
      <c r="G783" s="2"/>
      <c r="H783" s="3"/>
      <c r="I783" s="3"/>
      <c r="J783" s="3"/>
      <c r="K783" s="57"/>
      <c r="L783" s="57"/>
      <c r="M783" s="3"/>
      <c r="N783" s="57"/>
      <c r="O783" s="62"/>
      <c r="P783" s="3"/>
      <c r="Q783" s="3"/>
      <c r="R783" s="3"/>
      <c r="S783" s="49"/>
      <c r="T783" s="3"/>
    </row>
    <row r="784" spans="7:20" s="1" customFormat="1" x14ac:dyDescent="0.2">
      <c r="G784" s="2"/>
      <c r="H784" s="3"/>
      <c r="I784" s="3"/>
      <c r="J784" s="3"/>
      <c r="K784" s="57"/>
      <c r="L784" s="57"/>
      <c r="M784" s="3"/>
      <c r="N784" s="57"/>
      <c r="O784" s="62"/>
      <c r="P784" s="3"/>
      <c r="Q784" s="3"/>
      <c r="R784" s="3"/>
      <c r="S784" s="49"/>
      <c r="T784" s="3"/>
    </row>
    <row r="785" spans="7:20" s="1" customFormat="1" x14ac:dyDescent="0.2">
      <c r="G785" s="2"/>
      <c r="H785" s="3"/>
      <c r="I785" s="3"/>
      <c r="J785" s="3"/>
      <c r="K785" s="57"/>
      <c r="L785" s="57"/>
      <c r="M785" s="3"/>
      <c r="N785" s="57"/>
      <c r="O785" s="62"/>
      <c r="P785" s="3"/>
      <c r="Q785" s="3"/>
      <c r="R785" s="3"/>
      <c r="S785" s="49"/>
      <c r="T785" s="3"/>
    </row>
    <row r="786" spans="7:20" s="1" customFormat="1" x14ac:dyDescent="0.2">
      <c r="G786" s="2"/>
      <c r="H786" s="3"/>
      <c r="I786" s="3"/>
      <c r="J786" s="3"/>
      <c r="K786" s="57"/>
      <c r="L786" s="57"/>
      <c r="M786" s="3"/>
      <c r="N786" s="57"/>
      <c r="O786" s="62"/>
      <c r="P786" s="3"/>
      <c r="Q786" s="3"/>
      <c r="R786" s="3"/>
      <c r="S786" s="49"/>
      <c r="T786" s="3"/>
    </row>
    <row r="787" spans="7:20" s="1" customFormat="1" x14ac:dyDescent="0.2">
      <c r="G787" s="2"/>
      <c r="H787" s="3"/>
      <c r="I787" s="3"/>
      <c r="J787" s="3"/>
      <c r="K787" s="57"/>
      <c r="L787" s="57"/>
      <c r="M787" s="3"/>
      <c r="N787" s="57"/>
      <c r="O787" s="62"/>
      <c r="P787" s="3"/>
      <c r="Q787" s="3"/>
      <c r="R787" s="3"/>
      <c r="S787" s="49"/>
      <c r="T787" s="3"/>
    </row>
    <row r="788" spans="7:20" s="1" customFormat="1" x14ac:dyDescent="0.2">
      <c r="G788" s="2"/>
      <c r="H788" s="3"/>
      <c r="I788" s="3"/>
      <c r="J788" s="3"/>
      <c r="K788" s="57"/>
      <c r="L788" s="57"/>
      <c r="M788" s="3"/>
      <c r="N788" s="57"/>
      <c r="O788" s="62"/>
      <c r="P788" s="3"/>
      <c r="Q788" s="3"/>
      <c r="R788" s="3"/>
      <c r="S788" s="49"/>
      <c r="T788" s="3"/>
    </row>
    <row r="789" spans="7:20" s="1" customFormat="1" x14ac:dyDescent="0.2">
      <c r="G789" s="2"/>
      <c r="H789" s="3"/>
      <c r="I789" s="3"/>
      <c r="J789" s="3"/>
      <c r="K789" s="57"/>
      <c r="L789" s="57"/>
      <c r="M789" s="3"/>
      <c r="N789" s="57"/>
      <c r="O789" s="62"/>
      <c r="P789" s="3"/>
      <c r="Q789" s="3"/>
      <c r="R789" s="3"/>
      <c r="S789" s="49"/>
      <c r="T789" s="3"/>
    </row>
    <row r="790" spans="7:20" s="1" customFormat="1" x14ac:dyDescent="0.2">
      <c r="G790" s="2"/>
      <c r="H790" s="3"/>
      <c r="I790" s="3"/>
      <c r="J790" s="3"/>
      <c r="K790" s="57"/>
      <c r="L790" s="57"/>
      <c r="M790" s="3"/>
      <c r="N790" s="57"/>
      <c r="O790" s="62"/>
      <c r="P790" s="3"/>
      <c r="Q790" s="3"/>
      <c r="R790" s="3"/>
      <c r="S790" s="49"/>
      <c r="T790" s="3"/>
    </row>
    <row r="791" spans="7:20" s="1" customFormat="1" x14ac:dyDescent="0.2">
      <c r="G791" s="2"/>
      <c r="H791" s="3"/>
      <c r="I791" s="3"/>
      <c r="J791" s="3"/>
      <c r="K791" s="57"/>
      <c r="L791" s="57"/>
      <c r="M791" s="3"/>
      <c r="N791" s="57"/>
      <c r="O791" s="62"/>
      <c r="P791" s="3"/>
      <c r="Q791" s="3"/>
      <c r="R791" s="3"/>
      <c r="S791" s="49"/>
      <c r="T791" s="3"/>
    </row>
    <row r="792" spans="7:20" s="1" customFormat="1" x14ac:dyDescent="0.2">
      <c r="G792" s="2"/>
      <c r="H792" s="3"/>
      <c r="I792" s="3"/>
      <c r="J792" s="3"/>
      <c r="K792" s="57"/>
      <c r="L792" s="57"/>
      <c r="M792" s="3"/>
      <c r="N792" s="57"/>
      <c r="O792" s="62"/>
      <c r="P792" s="3"/>
      <c r="Q792" s="3"/>
      <c r="R792" s="3"/>
      <c r="S792" s="49"/>
      <c r="T792" s="3"/>
    </row>
    <row r="793" spans="7:20" s="1" customFormat="1" x14ac:dyDescent="0.2">
      <c r="G793" s="2"/>
      <c r="H793" s="3"/>
      <c r="I793" s="3"/>
      <c r="J793" s="3"/>
      <c r="K793" s="57"/>
      <c r="L793" s="57"/>
      <c r="M793" s="3"/>
      <c r="N793" s="57"/>
      <c r="O793" s="62"/>
      <c r="P793" s="3"/>
      <c r="Q793" s="3"/>
      <c r="R793" s="3"/>
      <c r="S793" s="49"/>
      <c r="T793" s="3"/>
    </row>
    <row r="794" spans="7:20" s="1" customFormat="1" x14ac:dyDescent="0.2">
      <c r="G794" s="2"/>
      <c r="H794" s="3"/>
      <c r="I794" s="3"/>
      <c r="J794" s="3"/>
      <c r="K794" s="57"/>
      <c r="L794" s="57"/>
      <c r="M794" s="3"/>
      <c r="N794" s="57"/>
      <c r="O794" s="62"/>
      <c r="P794" s="3"/>
      <c r="Q794" s="3"/>
      <c r="R794" s="3"/>
      <c r="S794" s="49"/>
      <c r="T794" s="3"/>
    </row>
    <row r="795" spans="7:20" s="1" customFormat="1" x14ac:dyDescent="0.2">
      <c r="G795" s="2"/>
      <c r="H795" s="3"/>
      <c r="I795" s="3"/>
      <c r="J795" s="3"/>
      <c r="K795" s="57"/>
      <c r="L795" s="57"/>
      <c r="M795" s="3"/>
      <c r="N795" s="57"/>
      <c r="O795" s="62"/>
      <c r="P795" s="3"/>
      <c r="Q795" s="3"/>
      <c r="R795" s="3"/>
      <c r="S795" s="49"/>
      <c r="T795" s="3"/>
    </row>
    <row r="796" spans="7:20" s="1" customFormat="1" x14ac:dyDescent="0.2">
      <c r="G796" s="2"/>
      <c r="H796" s="3"/>
      <c r="I796" s="3"/>
      <c r="J796" s="3"/>
      <c r="K796" s="57"/>
      <c r="L796" s="57"/>
      <c r="M796" s="3"/>
      <c r="N796" s="57"/>
      <c r="O796" s="62"/>
      <c r="P796" s="3"/>
      <c r="Q796" s="3"/>
      <c r="R796" s="3"/>
      <c r="S796" s="49"/>
      <c r="T796" s="3"/>
    </row>
    <row r="797" spans="7:20" s="1" customFormat="1" x14ac:dyDescent="0.2">
      <c r="G797" s="2"/>
      <c r="H797" s="3"/>
      <c r="I797" s="3"/>
      <c r="J797" s="3"/>
      <c r="K797" s="57"/>
      <c r="L797" s="57"/>
      <c r="M797" s="3"/>
      <c r="N797" s="57"/>
      <c r="O797" s="62"/>
      <c r="P797" s="3"/>
      <c r="Q797" s="3"/>
      <c r="R797" s="3"/>
      <c r="S797" s="49"/>
      <c r="T797" s="3"/>
    </row>
    <row r="798" spans="7:20" s="1" customFormat="1" x14ac:dyDescent="0.2">
      <c r="G798" s="2"/>
      <c r="H798" s="3"/>
      <c r="I798" s="3"/>
      <c r="J798" s="3"/>
      <c r="K798" s="57"/>
      <c r="L798" s="57"/>
      <c r="M798" s="3"/>
      <c r="N798" s="57"/>
      <c r="O798" s="62"/>
      <c r="P798" s="3"/>
      <c r="Q798" s="3"/>
      <c r="R798" s="3"/>
      <c r="S798" s="49"/>
      <c r="T798" s="3"/>
    </row>
    <row r="799" spans="7:20" s="1" customFormat="1" x14ac:dyDescent="0.2">
      <c r="G799" s="2"/>
      <c r="H799" s="3"/>
      <c r="I799" s="3"/>
      <c r="J799" s="3"/>
      <c r="K799" s="57"/>
      <c r="L799" s="57"/>
      <c r="M799" s="3"/>
      <c r="N799" s="57"/>
      <c r="O799" s="62"/>
      <c r="P799" s="3"/>
      <c r="Q799" s="3"/>
      <c r="R799" s="3"/>
      <c r="S799" s="49"/>
      <c r="T799" s="3"/>
    </row>
    <row r="800" spans="7:20" s="1" customFormat="1" x14ac:dyDescent="0.2">
      <c r="G800" s="2"/>
      <c r="H800" s="3"/>
      <c r="I800" s="3"/>
      <c r="J800" s="3"/>
      <c r="K800" s="57"/>
      <c r="L800" s="57"/>
      <c r="M800" s="3"/>
      <c r="N800" s="57"/>
      <c r="O800" s="62"/>
      <c r="P800" s="3"/>
      <c r="Q800" s="3"/>
      <c r="R800" s="3"/>
      <c r="S800" s="49"/>
      <c r="T800" s="3"/>
    </row>
    <row r="801" spans="7:20" s="1" customFormat="1" x14ac:dyDescent="0.2">
      <c r="G801" s="2"/>
      <c r="H801" s="3"/>
      <c r="I801" s="3"/>
      <c r="J801" s="3"/>
      <c r="K801" s="57"/>
      <c r="L801" s="57"/>
      <c r="M801" s="3"/>
      <c r="N801" s="57"/>
      <c r="O801" s="62"/>
      <c r="P801" s="3"/>
      <c r="Q801" s="3"/>
      <c r="R801" s="3"/>
      <c r="S801" s="49"/>
      <c r="T801" s="3"/>
    </row>
    <row r="802" spans="7:20" s="1" customFormat="1" x14ac:dyDescent="0.2">
      <c r="G802" s="2"/>
      <c r="H802" s="3"/>
      <c r="I802" s="3"/>
      <c r="J802" s="3"/>
      <c r="K802" s="57"/>
      <c r="L802" s="57"/>
      <c r="M802" s="3"/>
      <c r="N802" s="57"/>
      <c r="O802" s="62"/>
      <c r="P802" s="3"/>
      <c r="Q802" s="3"/>
      <c r="R802" s="3"/>
      <c r="S802" s="49"/>
      <c r="T802" s="3"/>
    </row>
    <row r="803" spans="7:20" s="1" customFormat="1" x14ac:dyDescent="0.2">
      <c r="G803" s="2"/>
      <c r="H803" s="3"/>
      <c r="I803" s="3"/>
      <c r="J803" s="3"/>
      <c r="K803" s="57"/>
      <c r="L803" s="57"/>
      <c r="M803" s="3"/>
      <c r="N803" s="57"/>
      <c r="O803" s="62"/>
      <c r="P803" s="3"/>
      <c r="Q803" s="3"/>
      <c r="R803" s="3"/>
      <c r="S803" s="49"/>
      <c r="T803" s="3"/>
    </row>
    <row r="804" spans="7:20" s="1" customFormat="1" x14ac:dyDescent="0.2">
      <c r="G804" s="2"/>
      <c r="H804" s="3"/>
      <c r="I804" s="3"/>
      <c r="J804" s="3"/>
      <c r="K804" s="57"/>
      <c r="L804" s="57"/>
      <c r="M804" s="3"/>
      <c r="N804" s="57"/>
      <c r="O804" s="62"/>
      <c r="P804" s="3"/>
      <c r="Q804" s="3"/>
      <c r="R804" s="3"/>
      <c r="S804" s="49"/>
      <c r="T804" s="3"/>
    </row>
    <row r="805" spans="7:20" s="1" customFormat="1" x14ac:dyDescent="0.2">
      <c r="G805" s="2"/>
      <c r="H805" s="3"/>
      <c r="I805" s="3"/>
      <c r="J805" s="3"/>
      <c r="K805" s="57"/>
      <c r="L805" s="57"/>
      <c r="M805" s="3"/>
      <c r="N805" s="57"/>
      <c r="O805" s="62"/>
      <c r="P805" s="3"/>
      <c r="Q805" s="3"/>
      <c r="R805" s="3"/>
      <c r="S805" s="49"/>
      <c r="T805" s="3"/>
    </row>
    <row r="806" spans="7:20" s="1" customFormat="1" x14ac:dyDescent="0.2">
      <c r="G806" s="2"/>
      <c r="H806" s="3"/>
      <c r="I806" s="3"/>
      <c r="J806" s="3"/>
      <c r="K806" s="57"/>
      <c r="L806" s="57"/>
      <c r="M806" s="3"/>
      <c r="N806" s="57"/>
      <c r="O806" s="62"/>
      <c r="P806" s="3"/>
      <c r="Q806" s="3"/>
      <c r="R806" s="3"/>
      <c r="S806" s="49"/>
      <c r="T806" s="3"/>
    </row>
    <row r="807" spans="7:20" s="1" customFormat="1" x14ac:dyDescent="0.2">
      <c r="G807" s="2"/>
      <c r="H807" s="3"/>
      <c r="I807" s="3"/>
      <c r="J807" s="3"/>
      <c r="K807" s="57"/>
      <c r="L807" s="57"/>
      <c r="M807" s="3"/>
      <c r="N807" s="57"/>
      <c r="O807" s="62"/>
      <c r="P807" s="3"/>
      <c r="Q807" s="3"/>
      <c r="R807" s="3"/>
      <c r="S807" s="49"/>
      <c r="T807" s="3"/>
    </row>
    <row r="808" spans="7:20" s="1" customFormat="1" x14ac:dyDescent="0.2">
      <c r="G808" s="2"/>
      <c r="H808" s="3"/>
      <c r="I808" s="3"/>
      <c r="J808" s="3"/>
      <c r="K808" s="57"/>
      <c r="L808" s="57"/>
      <c r="M808" s="3"/>
      <c r="N808" s="57"/>
      <c r="O808" s="62"/>
      <c r="P808" s="3"/>
      <c r="Q808" s="3"/>
      <c r="R808" s="3"/>
      <c r="S808" s="49"/>
      <c r="T808" s="3"/>
    </row>
    <row r="809" spans="7:20" s="1" customFormat="1" x14ac:dyDescent="0.2">
      <c r="G809" s="2"/>
      <c r="H809" s="3"/>
      <c r="I809" s="3"/>
      <c r="J809" s="3"/>
      <c r="K809" s="57"/>
      <c r="L809" s="57"/>
      <c r="M809" s="3"/>
      <c r="N809" s="57"/>
      <c r="O809" s="62"/>
      <c r="P809" s="3"/>
      <c r="Q809" s="3"/>
      <c r="R809" s="3"/>
      <c r="S809" s="49"/>
      <c r="T809" s="3"/>
    </row>
    <row r="810" spans="7:20" s="1" customFormat="1" x14ac:dyDescent="0.2">
      <c r="G810" s="2"/>
      <c r="H810" s="3"/>
      <c r="I810" s="3"/>
      <c r="J810" s="3"/>
      <c r="K810" s="57"/>
      <c r="L810" s="57"/>
      <c r="M810" s="3"/>
      <c r="N810" s="57"/>
      <c r="O810" s="62"/>
      <c r="P810" s="3"/>
      <c r="Q810" s="3"/>
      <c r="R810" s="3"/>
      <c r="S810" s="49"/>
      <c r="T810" s="3"/>
    </row>
    <row r="811" spans="7:20" s="1" customFormat="1" x14ac:dyDescent="0.2">
      <c r="G811" s="2"/>
      <c r="H811" s="3"/>
      <c r="I811" s="3"/>
      <c r="J811" s="3"/>
      <c r="K811" s="57"/>
      <c r="L811" s="57"/>
      <c r="M811" s="3"/>
      <c r="N811" s="57"/>
      <c r="O811" s="62"/>
      <c r="P811" s="3"/>
      <c r="Q811" s="3"/>
      <c r="R811" s="3"/>
      <c r="S811" s="49"/>
      <c r="T811" s="3"/>
    </row>
    <row r="812" spans="7:20" s="1" customFormat="1" x14ac:dyDescent="0.2">
      <c r="G812" s="2"/>
      <c r="H812" s="3"/>
      <c r="I812" s="3"/>
      <c r="J812" s="3"/>
      <c r="K812" s="57"/>
      <c r="L812" s="57"/>
      <c r="M812" s="3"/>
      <c r="N812" s="57"/>
      <c r="O812" s="62"/>
      <c r="P812" s="3"/>
      <c r="Q812" s="3"/>
      <c r="R812" s="3"/>
      <c r="S812" s="49"/>
      <c r="T812" s="3"/>
    </row>
    <row r="813" spans="7:20" s="1" customFormat="1" x14ac:dyDescent="0.2">
      <c r="G813" s="2"/>
      <c r="H813" s="3"/>
      <c r="I813" s="3"/>
      <c r="J813" s="3"/>
      <c r="K813" s="57"/>
      <c r="L813" s="57"/>
      <c r="M813" s="3"/>
      <c r="N813" s="57"/>
      <c r="O813" s="62"/>
      <c r="P813" s="3"/>
      <c r="Q813" s="3"/>
      <c r="R813" s="3"/>
      <c r="S813" s="49"/>
      <c r="T813" s="3"/>
    </row>
    <row r="814" spans="7:20" s="1" customFormat="1" x14ac:dyDescent="0.2">
      <c r="G814" s="2"/>
      <c r="H814" s="3"/>
      <c r="I814" s="3"/>
      <c r="J814" s="3"/>
      <c r="K814" s="57"/>
      <c r="L814" s="57"/>
      <c r="M814" s="3"/>
      <c r="N814" s="57"/>
      <c r="O814" s="62"/>
      <c r="P814" s="3"/>
      <c r="Q814" s="3"/>
      <c r="R814" s="3"/>
      <c r="S814" s="49"/>
      <c r="T814" s="3"/>
    </row>
    <row r="815" spans="7:20" s="1" customFormat="1" x14ac:dyDescent="0.2">
      <c r="G815" s="2"/>
      <c r="H815" s="3"/>
      <c r="I815" s="3"/>
      <c r="J815" s="3"/>
      <c r="K815" s="57"/>
      <c r="L815" s="57"/>
      <c r="M815" s="3"/>
      <c r="N815" s="57"/>
      <c r="O815" s="62"/>
      <c r="P815" s="3"/>
      <c r="Q815" s="3"/>
      <c r="R815" s="3"/>
      <c r="S815" s="49"/>
      <c r="T815" s="3"/>
    </row>
    <row r="816" spans="7:20" s="1" customFormat="1" x14ac:dyDescent="0.2">
      <c r="G816" s="2"/>
      <c r="H816" s="3"/>
      <c r="I816" s="3"/>
      <c r="J816" s="3"/>
      <c r="K816" s="57"/>
      <c r="L816" s="57"/>
      <c r="M816" s="3"/>
      <c r="N816" s="57"/>
      <c r="O816" s="62"/>
      <c r="P816" s="3"/>
      <c r="Q816" s="3"/>
      <c r="R816" s="3"/>
      <c r="S816" s="49"/>
      <c r="T816" s="3"/>
    </row>
    <row r="817" spans="7:20" s="1" customFormat="1" x14ac:dyDescent="0.2">
      <c r="G817" s="2"/>
      <c r="H817" s="3"/>
      <c r="I817" s="3"/>
      <c r="J817" s="3"/>
      <c r="K817" s="57"/>
      <c r="L817" s="57"/>
      <c r="M817" s="3"/>
      <c r="N817" s="57"/>
      <c r="O817" s="62"/>
      <c r="P817" s="3"/>
      <c r="Q817" s="3"/>
      <c r="R817" s="3"/>
      <c r="S817" s="49"/>
      <c r="T817" s="3"/>
    </row>
    <row r="818" spans="7:20" s="1" customFormat="1" x14ac:dyDescent="0.2">
      <c r="G818" s="2"/>
      <c r="H818" s="3"/>
      <c r="I818" s="3"/>
      <c r="J818" s="3"/>
      <c r="K818" s="57"/>
      <c r="L818" s="57"/>
      <c r="M818" s="3"/>
      <c r="N818" s="57"/>
      <c r="O818" s="62"/>
      <c r="P818" s="3"/>
      <c r="Q818" s="3"/>
      <c r="R818" s="3"/>
      <c r="S818" s="49"/>
      <c r="T818" s="3"/>
    </row>
    <row r="819" spans="7:20" s="1" customFormat="1" x14ac:dyDescent="0.2">
      <c r="G819" s="2"/>
      <c r="H819" s="3"/>
      <c r="I819" s="3"/>
      <c r="J819" s="3"/>
      <c r="K819" s="57"/>
      <c r="L819" s="57"/>
      <c r="M819" s="3"/>
      <c r="N819" s="57"/>
      <c r="O819" s="62"/>
      <c r="P819" s="3"/>
      <c r="Q819" s="3"/>
      <c r="R819" s="3"/>
      <c r="S819" s="49"/>
      <c r="T819" s="3"/>
    </row>
    <row r="820" spans="7:20" s="1" customFormat="1" x14ac:dyDescent="0.2">
      <c r="G820" s="2"/>
      <c r="H820" s="3"/>
      <c r="I820" s="3"/>
      <c r="J820" s="3"/>
      <c r="K820" s="57"/>
      <c r="L820" s="57"/>
      <c r="M820" s="3"/>
      <c r="N820" s="57"/>
      <c r="O820" s="62"/>
      <c r="P820" s="3"/>
      <c r="Q820" s="3"/>
      <c r="R820" s="3"/>
      <c r="S820" s="49"/>
      <c r="T820" s="3"/>
    </row>
    <row r="821" spans="7:20" s="1" customFormat="1" x14ac:dyDescent="0.2">
      <c r="G821" s="2"/>
      <c r="H821" s="3"/>
      <c r="I821" s="3"/>
      <c r="J821" s="3"/>
      <c r="K821" s="57"/>
      <c r="L821" s="57"/>
      <c r="M821" s="3"/>
      <c r="N821" s="57"/>
      <c r="O821" s="62"/>
      <c r="P821" s="3"/>
      <c r="Q821" s="3"/>
      <c r="R821" s="3"/>
      <c r="S821" s="49"/>
      <c r="T821" s="3"/>
    </row>
    <row r="822" spans="7:20" s="1" customFormat="1" x14ac:dyDescent="0.2">
      <c r="G822" s="2"/>
      <c r="H822" s="3"/>
      <c r="I822" s="3"/>
      <c r="J822" s="3"/>
      <c r="K822" s="57"/>
      <c r="L822" s="57"/>
      <c r="M822" s="3"/>
      <c r="N822" s="57"/>
      <c r="O822" s="62"/>
      <c r="P822" s="3"/>
      <c r="Q822" s="3"/>
      <c r="R822" s="3"/>
      <c r="S822" s="49"/>
      <c r="T822" s="3"/>
    </row>
    <row r="823" spans="7:20" s="1" customFormat="1" x14ac:dyDescent="0.2">
      <c r="G823" s="2"/>
      <c r="H823" s="3"/>
      <c r="I823" s="3"/>
      <c r="J823" s="3"/>
      <c r="K823" s="57"/>
      <c r="L823" s="57"/>
      <c r="M823" s="3"/>
      <c r="N823" s="57"/>
      <c r="O823" s="62"/>
      <c r="P823" s="3"/>
      <c r="Q823" s="3"/>
      <c r="R823" s="3"/>
      <c r="S823" s="49"/>
      <c r="T823" s="3"/>
    </row>
    <row r="824" spans="7:20" s="1" customFormat="1" x14ac:dyDescent="0.2">
      <c r="G824" s="2"/>
      <c r="H824" s="3"/>
      <c r="I824" s="3"/>
      <c r="J824" s="3"/>
      <c r="K824" s="57"/>
      <c r="L824" s="57"/>
      <c r="M824" s="3"/>
      <c r="N824" s="57"/>
      <c r="O824" s="62"/>
      <c r="P824" s="3"/>
      <c r="Q824" s="3"/>
      <c r="R824" s="3"/>
      <c r="S824" s="49"/>
      <c r="T824" s="3"/>
    </row>
    <row r="825" spans="7:20" s="1" customFormat="1" x14ac:dyDescent="0.2">
      <c r="G825" s="2"/>
      <c r="H825" s="3"/>
      <c r="I825" s="3"/>
      <c r="J825" s="3"/>
      <c r="K825" s="57"/>
      <c r="L825" s="57"/>
      <c r="M825" s="3"/>
      <c r="N825" s="57"/>
      <c r="O825" s="62"/>
      <c r="P825" s="3"/>
      <c r="Q825" s="3"/>
      <c r="R825" s="3"/>
      <c r="S825" s="49"/>
      <c r="T825" s="3"/>
    </row>
    <row r="826" spans="7:20" s="1" customFormat="1" x14ac:dyDescent="0.2">
      <c r="G826" s="2"/>
      <c r="H826" s="3"/>
      <c r="I826" s="3"/>
      <c r="J826" s="3"/>
      <c r="K826" s="57"/>
      <c r="L826" s="57"/>
      <c r="M826" s="3"/>
      <c r="N826" s="57"/>
      <c r="O826" s="62"/>
      <c r="P826" s="3"/>
      <c r="Q826" s="3"/>
      <c r="R826" s="3"/>
      <c r="S826" s="49"/>
      <c r="T826" s="3"/>
    </row>
    <row r="827" spans="7:20" s="1" customFormat="1" x14ac:dyDescent="0.2">
      <c r="G827" s="2"/>
      <c r="H827" s="3"/>
      <c r="I827" s="3"/>
      <c r="J827" s="3"/>
      <c r="K827" s="57"/>
      <c r="L827" s="57"/>
      <c r="M827" s="3"/>
      <c r="N827" s="57"/>
      <c r="O827" s="62"/>
      <c r="P827" s="3"/>
      <c r="Q827" s="3"/>
      <c r="R827" s="3"/>
      <c r="S827" s="49"/>
      <c r="T827" s="3"/>
    </row>
    <row r="828" spans="7:20" s="1" customFormat="1" x14ac:dyDescent="0.2">
      <c r="G828" s="2"/>
      <c r="H828" s="3"/>
      <c r="I828" s="3"/>
      <c r="J828" s="3"/>
      <c r="K828" s="57"/>
      <c r="L828" s="57"/>
      <c r="M828" s="3"/>
      <c r="N828" s="57"/>
      <c r="O828" s="62"/>
      <c r="P828" s="3"/>
      <c r="Q828" s="3"/>
      <c r="R828" s="3"/>
      <c r="S828" s="49"/>
      <c r="T828" s="3"/>
    </row>
    <row r="829" spans="7:20" s="1" customFormat="1" x14ac:dyDescent="0.2">
      <c r="G829" s="2"/>
      <c r="H829" s="3"/>
      <c r="I829" s="3"/>
      <c r="J829" s="3"/>
      <c r="K829" s="57"/>
      <c r="L829" s="57"/>
      <c r="M829" s="3"/>
      <c r="N829" s="57"/>
      <c r="O829" s="62"/>
      <c r="P829" s="3"/>
      <c r="Q829" s="3"/>
      <c r="R829" s="3"/>
      <c r="S829" s="49"/>
      <c r="T829" s="3"/>
    </row>
    <row r="830" spans="7:20" s="1" customFormat="1" x14ac:dyDescent="0.2">
      <c r="G830" s="2"/>
      <c r="H830" s="3"/>
      <c r="I830" s="3"/>
      <c r="J830" s="3"/>
      <c r="K830" s="57"/>
      <c r="L830" s="57"/>
      <c r="M830" s="3"/>
      <c r="N830" s="57"/>
      <c r="O830" s="62"/>
      <c r="P830" s="3"/>
      <c r="Q830" s="3"/>
      <c r="R830" s="3"/>
      <c r="S830" s="49"/>
      <c r="T830" s="3"/>
    </row>
    <row r="831" spans="7:20" s="1" customFormat="1" x14ac:dyDescent="0.2">
      <c r="G831" s="2"/>
      <c r="H831" s="3"/>
      <c r="I831" s="3"/>
      <c r="J831" s="3"/>
      <c r="K831" s="57"/>
      <c r="L831" s="57"/>
      <c r="M831" s="3"/>
      <c r="N831" s="57"/>
      <c r="O831" s="62"/>
      <c r="P831" s="3"/>
      <c r="Q831" s="3"/>
      <c r="R831" s="3"/>
      <c r="S831" s="49"/>
      <c r="T831" s="3"/>
    </row>
    <row r="832" spans="7:20" s="1" customFormat="1" x14ac:dyDescent="0.2">
      <c r="G832" s="2"/>
      <c r="H832" s="3"/>
      <c r="I832" s="3"/>
      <c r="J832" s="3"/>
      <c r="K832" s="57"/>
      <c r="L832" s="57"/>
      <c r="M832" s="3"/>
      <c r="N832" s="57"/>
      <c r="O832" s="62"/>
      <c r="P832" s="3"/>
      <c r="Q832" s="3"/>
      <c r="R832" s="3"/>
      <c r="S832" s="49"/>
      <c r="T832" s="3"/>
    </row>
    <row r="833" spans="7:20" s="1" customFormat="1" x14ac:dyDescent="0.2">
      <c r="G833" s="2"/>
      <c r="H833" s="3"/>
      <c r="I833" s="3"/>
      <c r="J833" s="3"/>
      <c r="K833" s="57"/>
      <c r="L833" s="57"/>
      <c r="M833" s="3"/>
      <c r="N833" s="57"/>
      <c r="O833" s="62"/>
      <c r="P833" s="3"/>
      <c r="Q833" s="3"/>
      <c r="R833" s="3"/>
      <c r="S833" s="49"/>
      <c r="T833" s="3"/>
    </row>
    <row r="834" spans="7:20" s="1" customFormat="1" x14ac:dyDescent="0.2">
      <c r="G834" s="2"/>
      <c r="H834" s="3"/>
      <c r="I834" s="3"/>
      <c r="J834" s="3"/>
      <c r="K834" s="57"/>
      <c r="L834" s="57"/>
      <c r="M834" s="3"/>
      <c r="N834" s="57"/>
      <c r="O834" s="62"/>
      <c r="P834" s="3"/>
      <c r="Q834" s="3"/>
      <c r="R834" s="3"/>
      <c r="S834" s="49"/>
      <c r="T834" s="3"/>
    </row>
    <row r="835" spans="7:20" s="1" customFormat="1" x14ac:dyDescent="0.2">
      <c r="G835" s="2"/>
      <c r="H835" s="3"/>
      <c r="I835" s="3"/>
      <c r="J835" s="3"/>
      <c r="K835" s="57"/>
      <c r="L835" s="57"/>
      <c r="M835" s="3"/>
      <c r="N835" s="57"/>
      <c r="O835" s="62"/>
      <c r="P835" s="3"/>
      <c r="Q835" s="3"/>
      <c r="R835" s="3"/>
      <c r="S835" s="49"/>
      <c r="T835" s="3"/>
    </row>
    <row r="836" spans="7:20" s="1" customFormat="1" x14ac:dyDescent="0.2">
      <c r="G836" s="2"/>
      <c r="H836" s="3"/>
      <c r="I836" s="3"/>
      <c r="J836" s="3"/>
      <c r="K836" s="57"/>
      <c r="L836" s="57"/>
      <c r="M836" s="3"/>
      <c r="N836" s="57"/>
      <c r="O836" s="62"/>
      <c r="P836" s="3"/>
      <c r="Q836" s="3"/>
      <c r="R836" s="3"/>
      <c r="S836" s="49"/>
      <c r="T836" s="3"/>
    </row>
    <row r="837" spans="7:20" s="1" customFormat="1" x14ac:dyDescent="0.2">
      <c r="G837" s="2"/>
      <c r="H837" s="3"/>
      <c r="I837" s="3"/>
      <c r="J837" s="3"/>
      <c r="K837" s="57"/>
      <c r="L837" s="57"/>
      <c r="M837" s="3"/>
      <c r="N837" s="57"/>
      <c r="O837" s="62"/>
      <c r="P837" s="3"/>
      <c r="Q837" s="3"/>
      <c r="R837" s="3"/>
      <c r="S837" s="49"/>
      <c r="T837" s="3"/>
    </row>
    <row r="838" spans="7:20" s="1" customFormat="1" x14ac:dyDescent="0.2">
      <c r="G838" s="2"/>
      <c r="H838" s="3"/>
      <c r="I838" s="3"/>
      <c r="J838" s="3"/>
      <c r="K838" s="57"/>
      <c r="L838" s="57"/>
      <c r="M838" s="3"/>
      <c r="N838" s="57"/>
      <c r="O838" s="62"/>
      <c r="P838" s="3"/>
      <c r="Q838" s="3"/>
      <c r="R838" s="3"/>
      <c r="S838" s="49"/>
      <c r="T838" s="3"/>
    </row>
    <row r="839" spans="7:20" s="1" customFormat="1" x14ac:dyDescent="0.2">
      <c r="G839" s="2"/>
      <c r="H839" s="3"/>
      <c r="I839" s="3"/>
      <c r="J839" s="3"/>
      <c r="K839" s="57"/>
      <c r="L839" s="57"/>
      <c r="M839" s="3"/>
      <c r="N839" s="57"/>
      <c r="O839" s="62"/>
      <c r="P839" s="3"/>
      <c r="Q839" s="3"/>
      <c r="R839" s="3"/>
      <c r="S839" s="49"/>
      <c r="T839" s="3"/>
    </row>
    <row r="840" spans="7:20" s="1" customFormat="1" x14ac:dyDescent="0.2">
      <c r="G840" s="2"/>
      <c r="H840" s="3"/>
      <c r="I840" s="3"/>
      <c r="J840" s="3"/>
      <c r="K840" s="57"/>
      <c r="L840" s="57"/>
      <c r="M840" s="3"/>
      <c r="N840" s="57"/>
      <c r="O840" s="62"/>
      <c r="P840" s="3"/>
      <c r="Q840" s="3"/>
      <c r="R840" s="3"/>
      <c r="S840" s="49"/>
      <c r="T840" s="3"/>
    </row>
    <row r="841" spans="7:20" s="1" customFormat="1" x14ac:dyDescent="0.2">
      <c r="G841" s="2"/>
      <c r="H841" s="3"/>
      <c r="I841" s="3"/>
      <c r="J841" s="3"/>
      <c r="K841" s="57"/>
      <c r="L841" s="57"/>
      <c r="M841" s="3"/>
      <c r="N841" s="57"/>
      <c r="O841" s="62"/>
      <c r="P841" s="3"/>
      <c r="Q841" s="3"/>
      <c r="R841" s="3"/>
      <c r="S841" s="49"/>
      <c r="T841" s="3"/>
    </row>
    <row r="842" spans="7:20" s="1" customFormat="1" x14ac:dyDescent="0.2">
      <c r="G842" s="2"/>
      <c r="H842" s="3"/>
      <c r="I842" s="3"/>
      <c r="J842" s="3"/>
      <c r="K842" s="57"/>
      <c r="L842" s="57"/>
      <c r="M842" s="3"/>
      <c r="N842" s="57"/>
      <c r="O842" s="62"/>
      <c r="P842" s="3"/>
      <c r="Q842" s="3"/>
      <c r="R842" s="3"/>
      <c r="S842" s="49"/>
      <c r="T842" s="3"/>
    </row>
    <row r="843" spans="7:20" s="1" customFormat="1" x14ac:dyDescent="0.2">
      <c r="G843" s="2"/>
      <c r="H843" s="3"/>
      <c r="I843" s="3"/>
      <c r="J843" s="3"/>
      <c r="K843" s="57"/>
      <c r="L843" s="57"/>
      <c r="M843" s="3"/>
      <c r="N843" s="57"/>
      <c r="O843" s="62"/>
      <c r="P843" s="3"/>
      <c r="Q843" s="3"/>
      <c r="R843" s="3"/>
      <c r="S843" s="49"/>
      <c r="T843" s="3"/>
    </row>
    <row r="844" spans="7:20" s="1" customFormat="1" x14ac:dyDescent="0.2">
      <c r="G844" s="2"/>
      <c r="H844" s="3"/>
      <c r="I844" s="3"/>
      <c r="J844" s="3"/>
      <c r="K844" s="57"/>
      <c r="L844" s="57"/>
      <c r="M844" s="3"/>
      <c r="N844" s="57"/>
      <c r="O844" s="62"/>
      <c r="P844" s="3"/>
      <c r="Q844" s="3"/>
      <c r="R844" s="3"/>
      <c r="S844" s="49"/>
      <c r="T844" s="3"/>
    </row>
    <row r="845" spans="7:20" s="1" customFormat="1" x14ac:dyDescent="0.2">
      <c r="G845" s="2"/>
      <c r="H845" s="3"/>
      <c r="I845" s="3"/>
      <c r="J845" s="3"/>
      <c r="K845" s="57"/>
      <c r="L845" s="57"/>
      <c r="M845" s="3"/>
      <c r="N845" s="57"/>
      <c r="O845" s="62"/>
      <c r="P845" s="3"/>
      <c r="Q845" s="3"/>
      <c r="R845" s="3"/>
      <c r="S845" s="49"/>
      <c r="T845" s="3"/>
    </row>
    <row r="846" spans="7:20" s="1" customFormat="1" x14ac:dyDescent="0.2">
      <c r="G846" s="2"/>
      <c r="H846" s="3"/>
      <c r="I846" s="3"/>
      <c r="J846" s="3"/>
      <c r="K846" s="57"/>
      <c r="L846" s="57"/>
      <c r="M846" s="3"/>
      <c r="N846" s="57"/>
      <c r="O846" s="62"/>
      <c r="P846" s="3"/>
      <c r="Q846" s="3"/>
      <c r="R846" s="3"/>
      <c r="S846" s="49"/>
      <c r="T846" s="3"/>
    </row>
    <row r="847" spans="7:20" s="1" customFormat="1" x14ac:dyDescent="0.2">
      <c r="G847" s="2"/>
      <c r="H847" s="3"/>
      <c r="I847" s="3"/>
      <c r="J847" s="3"/>
      <c r="K847" s="57"/>
      <c r="L847" s="57"/>
      <c r="M847" s="3"/>
      <c r="N847" s="57"/>
      <c r="O847" s="62"/>
      <c r="P847" s="3"/>
      <c r="Q847" s="3"/>
      <c r="R847" s="3"/>
      <c r="S847" s="49"/>
      <c r="T847" s="3"/>
    </row>
    <row r="848" spans="7:20" s="1" customFormat="1" x14ac:dyDescent="0.2">
      <c r="G848" s="2"/>
      <c r="H848" s="3"/>
      <c r="I848" s="3"/>
      <c r="J848" s="3"/>
      <c r="K848" s="57"/>
      <c r="L848" s="57"/>
      <c r="M848" s="3"/>
      <c r="N848" s="57"/>
      <c r="O848" s="62"/>
      <c r="P848" s="3"/>
      <c r="Q848" s="3"/>
      <c r="R848" s="3"/>
      <c r="S848" s="49"/>
      <c r="T848" s="3"/>
    </row>
    <row r="849" spans="7:20" s="1" customFormat="1" x14ac:dyDescent="0.2">
      <c r="G849" s="2"/>
      <c r="H849" s="3"/>
      <c r="I849" s="3"/>
      <c r="J849" s="3"/>
      <c r="K849" s="57"/>
      <c r="L849" s="57"/>
      <c r="M849" s="3"/>
      <c r="N849" s="57"/>
      <c r="O849" s="62"/>
      <c r="P849" s="3"/>
      <c r="Q849" s="3"/>
      <c r="R849" s="3"/>
      <c r="S849" s="49"/>
      <c r="T849" s="3"/>
    </row>
    <row r="850" spans="7:20" s="1" customFormat="1" x14ac:dyDescent="0.2">
      <c r="G850" s="2"/>
      <c r="H850" s="3"/>
      <c r="I850" s="3"/>
      <c r="J850" s="3"/>
      <c r="K850" s="57"/>
      <c r="L850" s="57"/>
      <c r="M850" s="3"/>
      <c r="N850" s="57"/>
      <c r="O850" s="62"/>
      <c r="P850" s="3"/>
      <c r="Q850" s="3"/>
      <c r="R850" s="3"/>
      <c r="S850" s="49"/>
      <c r="T850" s="3"/>
    </row>
    <row r="851" spans="7:20" s="1" customFormat="1" x14ac:dyDescent="0.2">
      <c r="G851" s="2"/>
      <c r="H851" s="3"/>
      <c r="I851" s="3"/>
      <c r="J851" s="3"/>
      <c r="K851" s="57"/>
      <c r="L851" s="57"/>
      <c r="M851" s="3"/>
      <c r="N851" s="57"/>
      <c r="O851" s="62"/>
      <c r="P851" s="3"/>
      <c r="Q851" s="3"/>
      <c r="R851" s="3"/>
      <c r="S851" s="49"/>
      <c r="T851" s="3"/>
    </row>
    <row r="852" spans="7:20" s="1" customFormat="1" x14ac:dyDescent="0.2">
      <c r="G852" s="2"/>
      <c r="H852" s="3"/>
      <c r="I852" s="3"/>
      <c r="J852" s="3"/>
      <c r="K852" s="57"/>
      <c r="L852" s="57"/>
      <c r="M852" s="3"/>
      <c r="N852" s="57"/>
      <c r="O852" s="62"/>
      <c r="P852" s="3"/>
      <c r="Q852" s="3"/>
      <c r="R852" s="3"/>
      <c r="S852" s="49"/>
      <c r="T852" s="3"/>
    </row>
    <row r="853" spans="7:20" s="1" customFormat="1" x14ac:dyDescent="0.2">
      <c r="G853" s="2"/>
      <c r="H853" s="3"/>
      <c r="I853" s="3"/>
      <c r="J853" s="3"/>
      <c r="K853" s="57"/>
      <c r="L853" s="57"/>
      <c r="M853" s="3"/>
      <c r="N853" s="57"/>
      <c r="O853" s="62"/>
      <c r="P853" s="3"/>
      <c r="Q853" s="3"/>
      <c r="R853" s="3"/>
      <c r="S853" s="49"/>
      <c r="T853" s="3"/>
    </row>
    <row r="854" spans="7:20" s="1" customFormat="1" x14ac:dyDescent="0.2">
      <c r="G854" s="2"/>
      <c r="H854" s="3"/>
      <c r="I854" s="3"/>
      <c r="J854" s="3"/>
      <c r="K854" s="57"/>
      <c r="L854" s="57"/>
      <c r="M854" s="3"/>
      <c r="N854" s="57"/>
      <c r="O854" s="62"/>
      <c r="P854" s="3"/>
      <c r="Q854" s="3"/>
      <c r="R854" s="3"/>
      <c r="S854" s="49"/>
      <c r="T854" s="3"/>
    </row>
  </sheetData>
  <autoFilter ref="G13:G418" xr:uid="{00000000-0001-0000-0000-000000000000}"/>
  <mergeCells count="29">
    <mergeCell ref="T13:T15"/>
    <mergeCell ref="J14:K14"/>
    <mergeCell ref="L14:L15"/>
    <mergeCell ref="M14:N14"/>
    <mergeCell ref="O14:O15"/>
    <mergeCell ref="Q14:Q15"/>
    <mergeCell ref="R14:R15"/>
    <mergeCell ref="Q13:R13"/>
    <mergeCell ref="A8:T8"/>
    <mergeCell ref="A9:T9"/>
    <mergeCell ref="A10:T10"/>
    <mergeCell ref="A11:T11"/>
    <mergeCell ref="A12:T12"/>
    <mergeCell ref="A422:S422"/>
    <mergeCell ref="A420:S420"/>
    <mergeCell ref="A421:S421"/>
    <mergeCell ref="A13:A15"/>
    <mergeCell ref="B13:B15"/>
    <mergeCell ref="C13:C15"/>
    <mergeCell ref="D13:D15"/>
    <mergeCell ref="F13:F15"/>
    <mergeCell ref="G13:G15"/>
    <mergeCell ref="H13:H15"/>
    <mergeCell ref="I13:I15"/>
    <mergeCell ref="J13:O13"/>
    <mergeCell ref="P13:P15"/>
    <mergeCell ref="S13:S15"/>
    <mergeCell ref="A411:B411"/>
    <mergeCell ref="A410:F410"/>
  </mergeCells>
  <conditionalFormatting sqref="B423:B1048576 A410 B1:B2 B403:B404 B412:B419 B8:B15">
    <cfRule type="duplicateValues" dxfId="87" priority="106"/>
  </conditionalFormatting>
  <conditionalFormatting sqref="G13:G15">
    <cfRule type="duplicateValues" dxfId="86" priority="105"/>
  </conditionalFormatting>
  <conditionalFormatting sqref="B405">
    <cfRule type="duplicateValues" dxfId="85" priority="104"/>
  </conditionalFormatting>
  <conditionalFormatting sqref="B406 B409">
    <cfRule type="duplicateValues" dxfId="84" priority="103"/>
  </conditionalFormatting>
  <conditionalFormatting sqref="B166:B168 B170">
    <cfRule type="duplicateValues" dxfId="83" priority="100"/>
  </conditionalFormatting>
  <conditionalFormatting sqref="B166:B168">
    <cfRule type="duplicateValues" dxfId="82" priority="101"/>
  </conditionalFormatting>
  <conditionalFormatting sqref="B32">
    <cfRule type="duplicateValues" dxfId="81" priority="98"/>
  </conditionalFormatting>
  <conditionalFormatting sqref="B32">
    <cfRule type="duplicateValues" dxfId="80" priority="99"/>
  </conditionalFormatting>
  <conditionalFormatting sqref="B69 B20">
    <cfRule type="duplicateValues" dxfId="79" priority="97"/>
  </conditionalFormatting>
  <conditionalFormatting sqref="B97">
    <cfRule type="duplicateValues" dxfId="78" priority="95"/>
  </conditionalFormatting>
  <conditionalFormatting sqref="B97">
    <cfRule type="duplicateValues" dxfId="77" priority="96"/>
  </conditionalFormatting>
  <conditionalFormatting sqref="B49">
    <cfRule type="duplicateValues" dxfId="76" priority="93"/>
  </conditionalFormatting>
  <conditionalFormatting sqref="B49">
    <cfRule type="duplicateValues" dxfId="75" priority="94"/>
  </conditionalFormatting>
  <conditionalFormatting sqref="B181">
    <cfRule type="duplicateValues" dxfId="74" priority="91"/>
  </conditionalFormatting>
  <conditionalFormatting sqref="B181">
    <cfRule type="duplicateValues" dxfId="73" priority="92"/>
  </conditionalFormatting>
  <conditionalFormatting sqref="B39">
    <cfRule type="duplicateValues" dxfId="72" priority="83"/>
  </conditionalFormatting>
  <conditionalFormatting sqref="B39">
    <cfRule type="duplicateValues" dxfId="71" priority="84"/>
  </conditionalFormatting>
  <conditionalFormatting sqref="B252">
    <cfRule type="duplicateValues" dxfId="70" priority="81"/>
  </conditionalFormatting>
  <conditionalFormatting sqref="B252">
    <cfRule type="duplicateValues" dxfId="69" priority="82"/>
  </conditionalFormatting>
  <conditionalFormatting sqref="B173">
    <cfRule type="duplicateValues" dxfId="68" priority="77"/>
  </conditionalFormatting>
  <conditionalFormatting sqref="B173">
    <cfRule type="duplicateValues" dxfId="67" priority="78"/>
  </conditionalFormatting>
  <conditionalFormatting sqref="B169">
    <cfRule type="duplicateValues" dxfId="66" priority="75"/>
  </conditionalFormatting>
  <conditionalFormatting sqref="B169">
    <cfRule type="duplicateValues" dxfId="65" priority="76"/>
  </conditionalFormatting>
  <conditionalFormatting sqref="B185">
    <cfRule type="duplicateValues" dxfId="64" priority="73"/>
  </conditionalFormatting>
  <conditionalFormatting sqref="B185">
    <cfRule type="duplicateValues" dxfId="63" priority="74"/>
  </conditionalFormatting>
  <conditionalFormatting sqref="B38">
    <cfRule type="duplicateValues" dxfId="62" priority="71"/>
  </conditionalFormatting>
  <conditionalFormatting sqref="B38">
    <cfRule type="duplicateValues" dxfId="61" priority="72"/>
  </conditionalFormatting>
  <conditionalFormatting sqref="B251">
    <cfRule type="duplicateValues" dxfId="60" priority="69"/>
  </conditionalFormatting>
  <conditionalFormatting sqref="B251">
    <cfRule type="duplicateValues" dxfId="59" priority="70"/>
  </conditionalFormatting>
  <conditionalFormatting sqref="B380">
    <cfRule type="duplicateValues" dxfId="58" priority="61"/>
  </conditionalFormatting>
  <conditionalFormatting sqref="B380">
    <cfRule type="duplicateValues" dxfId="57" priority="62"/>
  </conditionalFormatting>
  <conditionalFormatting sqref="B66">
    <cfRule type="duplicateValues" dxfId="56" priority="57"/>
  </conditionalFormatting>
  <conditionalFormatting sqref="B66">
    <cfRule type="duplicateValues" dxfId="55" priority="58"/>
  </conditionalFormatting>
  <conditionalFormatting sqref="B271">
    <cfRule type="duplicateValues" dxfId="54" priority="55"/>
  </conditionalFormatting>
  <conditionalFormatting sqref="B271">
    <cfRule type="duplicateValues" dxfId="53" priority="56"/>
  </conditionalFormatting>
  <conditionalFormatting sqref="B267">
    <cfRule type="duplicateValues" dxfId="52" priority="49"/>
  </conditionalFormatting>
  <conditionalFormatting sqref="B267">
    <cfRule type="duplicateValues" dxfId="51" priority="50"/>
  </conditionalFormatting>
  <conditionalFormatting sqref="B270">
    <cfRule type="duplicateValues" dxfId="50" priority="47"/>
  </conditionalFormatting>
  <conditionalFormatting sqref="B270">
    <cfRule type="duplicateValues" dxfId="49" priority="48"/>
  </conditionalFormatting>
  <conditionalFormatting sqref="B269">
    <cfRule type="duplicateValues" dxfId="48" priority="45"/>
  </conditionalFormatting>
  <conditionalFormatting sqref="B269">
    <cfRule type="duplicateValues" dxfId="47" priority="46"/>
  </conditionalFormatting>
  <conditionalFormatting sqref="B361">
    <cfRule type="duplicateValues" dxfId="46" priority="43"/>
  </conditionalFormatting>
  <conditionalFormatting sqref="B361">
    <cfRule type="duplicateValues" dxfId="45" priority="44"/>
  </conditionalFormatting>
  <conditionalFormatting sqref="B321">
    <cfRule type="duplicateValues" dxfId="44" priority="41"/>
  </conditionalFormatting>
  <conditionalFormatting sqref="B321">
    <cfRule type="duplicateValues" dxfId="43" priority="42"/>
  </conditionalFormatting>
  <conditionalFormatting sqref="B322">
    <cfRule type="duplicateValues" dxfId="42" priority="39"/>
  </conditionalFormatting>
  <conditionalFormatting sqref="B322">
    <cfRule type="duplicateValues" dxfId="41" priority="40"/>
  </conditionalFormatting>
  <conditionalFormatting sqref="B125">
    <cfRule type="duplicateValues" dxfId="40" priority="37"/>
  </conditionalFormatting>
  <conditionalFormatting sqref="B125">
    <cfRule type="duplicateValues" dxfId="39" priority="38"/>
  </conditionalFormatting>
  <conditionalFormatting sqref="B73">
    <cfRule type="duplicateValues" dxfId="38" priority="35"/>
  </conditionalFormatting>
  <conditionalFormatting sqref="B73">
    <cfRule type="duplicateValues" dxfId="37" priority="36"/>
  </conditionalFormatting>
  <conditionalFormatting sqref="B355">
    <cfRule type="duplicateValues" dxfId="36" priority="33"/>
  </conditionalFormatting>
  <conditionalFormatting sqref="B355">
    <cfRule type="duplicateValues" dxfId="35" priority="34"/>
  </conditionalFormatting>
  <conditionalFormatting sqref="B354">
    <cfRule type="duplicateValues" dxfId="34" priority="31"/>
  </conditionalFormatting>
  <conditionalFormatting sqref="B354">
    <cfRule type="duplicateValues" dxfId="33" priority="32"/>
  </conditionalFormatting>
  <conditionalFormatting sqref="B216">
    <cfRule type="duplicateValues" dxfId="32" priority="29"/>
  </conditionalFormatting>
  <conditionalFormatting sqref="B216">
    <cfRule type="duplicateValues" dxfId="31" priority="30"/>
  </conditionalFormatting>
  <conditionalFormatting sqref="B363">
    <cfRule type="duplicateValues" dxfId="30" priority="27"/>
  </conditionalFormatting>
  <conditionalFormatting sqref="B363">
    <cfRule type="duplicateValues" dxfId="29" priority="28"/>
  </conditionalFormatting>
  <conditionalFormatting sqref="B407">
    <cfRule type="duplicateValues" dxfId="28" priority="25"/>
  </conditionalFormatting>
  <conditionalFormatting sqref="B407">
    <cfRule type="duplicateValues" dxfId="27" priority="26"/>
  </conditionalFormatting>
  <conditionalFormatting sqref="B379">
    <cfRule type="duplicateValues" dxfId="26" priority="23"/>
  </conditionalFormatting>
  <conditionalFormatting sqref="B379">
    <cfRule type="duplicateValues" dxfId="25" priority="24"/>
  </conditionalFormatting>
  <conditionalFormatting sqref="B235">
    <cfRule type="duplicateValues" dxfId="24" priority="21"/>
  </conditionalFormatting>
  <conditionalFormatting sqref="B235">
    <cfRule type="duplicateValues" dxfId="23" priority="22"/>
  </conditionalFormatting>
  <conditionalFormatting sqref="B268">
    <cfRule type="duplicateValues" dxfId="22" priority="228"/>
  </conditionalFormatting>
  <conditionalFormatting sqref="B275">
    <cfRule type="duplicateValues" dxfId="21" priority="19"/>
  </conditionalFormatting>
  <conditionalFormatting sqref="B275">
    <cfRule type="duplicateValues" dxfId="20" priority="20"/>
  </conditionalFormatting>
  <conditionalFormatting sqref="B274">
    <cfRule type="duplicateValues" dxfId="19" priority="17"/>
  </conditionalFormatting>
  <conditionalFormatting sqref="B274">
    <cfRule type="duplicateValues" dxfId="18" priority="18"/>
  </conditionalFormatting>
  <conditionalFormatting sqref="B273">
    <cfRule type="duplicateValues" dxfId="17" priority="15"/>
  </conditionalFormatting>
  <conditionalFormatting sqref="B273">
    <cfRule type="duplicateValues" dxfId="16" priority="16"/>
  </conditionalFormatting>
  <conditionalFormatting sqref="B46">
    <cfRule type="duplicateValues" dxfId="15" priority="13"/>
  </conditionalFormatting>
  <conditionalFormatting sqref="B46">
    <cfRule type="duplicateValues" dxfId="14" priority="14"/>
  </conditionalFormatting>
  <conditionalFormatting sqref="B362">
    <cfRule type="duplicateValues" dxfId="13" priority="11"/>
  </conditionalFormatting>
  <conditionalFormatting sqref="B362">
    <cfRule type="duplicateValues" dxfId="12" priority="12"/>
  </conditionalFormatting>
  <conditionalFormatting sqref="B30">
    <cfRule type="duplicateValues" dxfId="11" priority="9"/>
  </conditionalFormatting>
  <conditionalFormatting sqref="B30">
    <cfRule type="duplicateValues" dxfId="10" priority="10"/>
  </conditionalFormatting>
  <conditionalFormatting sqref="B383">
    <cfRule type="duplicateValues" dxfId="9" priority="7"/>
  </conditionalFormatting>
  <conditionalFormatting sqref="B383">
    <cfRule type="duplicateValues" dxfId="8" priority="8"/>
  </conditionalFormatting>
  <conditionalFormatting sqref="B408">
    <cfRule type="duplicateValues" dxfId="7" priority="5"/>
  </conditionalFormatting>
  <conditionalFormatting sqref="B408">
    <cfRule type="duplicateValues" dxfId="6" priority="6"/>
  </conditionalFormatting>
  <conditionalFormatting sqref="B377">
    <cfRule type="duplicateValues" dxfId="5" priority="3"/>
  </conditionalFormatting>
  <conditionalFormatting sqref="B377">
    <cfRule type="duplicateValues" dxfId="4" priority="4"/>
  </conditionalFormatting>
  <conditionalFormatting sqref="B323">
    <cfRule type="duplicateValues" dxfId="3" priority="1"/>
  </conditionalFormatting>
  <conditionalFormatting sqref="B323">
    <cfRule type="duplicateValues" dxfId="2" priority="2"/>
  </conditionalFormatting>
  <conditionalFormatting sqref="B423:B1048576 A410 B1:B2 B412:B419 B33:B37 B70:B72 B50:B65 B182:B184 B98:B124 B253:B266 B8:B19 B171:B172 B21:B29 B174:B180 B186:B215 B381:B382 B364:B376 B67:B68 B272 B324:B349 B126:B165 B351:B353 B74:B96 B40:B45 B356:B360 B217:B234 B409 B236:B250 B276:B320 B47:B48 B31 B384:B406 B378">
    <cfRule type="duplicateValues" dxfId="1" priority="272"/>
  </conditionalFormatting>
  <conditionalFormatting sqref="B381:B382 B182:B184 B33:B37 B16:B19 B70:B72 B50:B65 B171:B172 B21:B29 B98:B124 B253:B266 B174:B180 B186:B215 B364:B376 B67:B68 B272 B324:B349 B126:B165 B351:B353 B74:B96 B40:B45 B356:B360 B217:B234 B236:B250 B276:B320 B47:B48 B31 B384:B402 B378">
    <cfRule type="duplicateValues" dxfId="0" priority="306"/>
  </conditionalFormatting>
  <pageMargins left="0.70866141732283472" right="0.70866141732283472" top="0.74803149606299213" bottom="0.74803149606299213" header="0.31496062992125984" footer="0.31496062992125984"/>
  <pageSetup paperSize="5" scale="21" fitToHeight="0" orientation="landscape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FIJA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Belliard</dc:creator>
  <cp:lastModifiedBy>Usuario</cp:lastModifiedBy>
  <cp:lastPrinted>2022-02-08T14:10:03Z</cp:lastPrinted>
  <dcterms:created xsi:type="dcterms:W3CDTF">2021-10-25T18:48:30Z</dcterms:created>
  <dcterms:modified xsi:type="dcterms:W3CDTF">2022-08-30T18:40:32Z</dcterms:modified>
</cp:coreProperties>
</file>